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06" yWindow="255" windowWidth="9690" windowHeight="7290" tabRatio="611" firstSheet="1" activeTab="1"/>
  </bookViews>
  <sheets>
    <sheet name="top" sheetId="1" r:id="rId1"/>
    <sheet name="Spe.Report" sheetId="2" r:id="rId2"/>
    <sheet name="Est" sheetId="3" r:id="rId3"/>
    <sheet name="LEAD" sheetId="4" r:id="rId4"/>
    <sheet name="Data" sheetId="5" r:id="rId5"/>
    <sheet name="W Est" sheetId="6" r:id="rId6"/>
    <sheet name="Comp Stat" sheetId="7" r:id="rId7"/>
    <sheet name="Comp Rept" sheetId="8" r:id="rId8"/>
    <sheet name="CC form front" sheetId="9" r:id="rId9"/>
    <sheet name="CC form back" sheetId="10" r:id="rId10"/>
    <sheet name="Conveyance"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a" localSheetId="10">#REF!</definedName>
    <definedName name="a">#REF!</definedName>
    <definedName name="asf">#REF!</definedName>
    <definedName name="Bhisti">'[4]Labour'!$D$3</definedName>
    <definedName name="bla1">'[5]leads'!$H$7</definedName>
    <definedName name="blast1">'[6]r'!$F$29</definedName>
    <definedName name="blast2">'[6]r'!$F$29</definedName>
    <definedName name="cc">'[7]Material'!$D$129</definedName>
    <definedName name="cd">#REF!</definedName>
    <definedName name="CDABSTRACT">#REF!</definedName>
    <definedName name="crsrate">'[10]lead-st'!$L$12</definedName>
    <definedName name="crss">'[10]rdamdata'!$J$10</definedName>
    <definedName name="crush">'[6]r'!$F$30</definedName>
    <definedName name="crust">'[11]Data.F8.BTR'!#REF!</definedName>
    <definedName name="cur1">'[12]r'!$F$30</definedName>
    <definedName name="CWSUMP">'[13]DATA-BASE'!$I$6:$T$22</definedName>
    <definedName name="d" localSheetId="10">'[14]Lead'!#REF!</definedName>
    <definedName name="d">'[15]Lead'!#REF!</definedName>
    <definedName name="D.t">'[16]data'!#REF!</definedName>
    <definedName name="DATA">'[17]Data'!#REF!</definedName>
    <definedName name="DATA6" localSheetId="10">#REF!</definedName>
    <definedName name="DATA6">#REF!</definedName>
    <definedName name="DD">#REF!</definedName>
    <definedName name="DF">#REF!</definedName>
    <definedName name="dfdsfd">'[20]Plant &amp;  Machinery'!$G$13</definedName>
    <definedName name="DKDK">'[7]Labour'!$D$5</definedName>
    <definedName name="dt" localSheetId="10">#REF!</definedName>
    <definedName name="dt">#REF!</definedName>
    <definedName name="ec">'[21]m'!$M$3</definedName>
    <definedName name="ee">#REF!</definedName>
    <definedName name="f" localSheetId="10">#REF!</definedName>
    <definedName name="f">#REF!</definedName>
    <definedName name="FDJDSJFDJFLDJF">'[7]Labour'!$D$19</definedName>
    <definedName name="ffghf">#REF!</definedName>
    <definedName name="fglhkohpiyohpy">#REF!</definedName>
    <definedName name="finished">#REF!</definedName>
    <definedName name="hhg">'[22]Material'!$D$138</definedName>
    <definedName name="iiii">'[20]Labour'!$D$5</definedName>
    <definedName name="IR1">'[23]Labour'!$D$16</definedName>
    <definedName name="jkj">'[24]Lead'!#REF!</definedName>
    <definedName name="jl">'[22]Plant &amp;  Machinery'!$G$27</definedName>
    <definedName name="jlkjlklklk">#REF!</definedName>
    <definedName name="L_Bhisti">'[25]Labour'!$D$3</definedName>
    <definedName name="L_BitumenSprayer">'[26]Labour'!$D$4</definedName>
    <definedName name="L_Blacksmith">'[25]Labour'!$D$5</definedName>
    <definedName name="L_Blaster" localSheetId="10">'[27]Labour'!$D$6</definedName>
    <definedName name="L_Blaster">'[28]Labour'!$D$6</definedName>
    <definedName name="L_ChipsSpreader">'[26]Labour'!$D$8</definedName>
    <definedName name="L_Driller" localSheetId="10">'[27]Labour'!$D$11</definedName>
    <definedName name="L_Driller">'[28]Labour'!$D$11</definedName>
    <definedName name="L_Mason_1stClass">'[25]Labour'!$D$14</definedName>
    <definedName name="L_Mason_2ndClass">'[25]Labour'!$D$15</definedName>
    <definedName name="L_Mate">'[25]Labour'!$D$16</definedName>
    <definedName name="L_Mazdoor" localSheetId="10">'[29]Labour'!$D$17</definedName>
    <definedName name="L_Mazdoor">'[25]Labour'!$D$17</definedName>
    <definedName name="L_Mazdoor_Semi">'[25]Labour'!$D$18</definedName>
    <definedName name="L_Mazdoor_Skilled">'[25]Labour'!$D$19</definedName>
    <definedName name="L_Painter_1stClass">'[30]Labour'!$D$20</definedName>
    <definedName name="L_Surveyor">'[25]Labour'!$D$22</definedName>
    <definedName name="l1">'[31]leads'!$A$3:$E$108</definedName>
    <definedName name="l12">#REF!</definedName>
    <definedName name="l2">'[12]r'!$F$29</definedName>
    <definedName name="l3">#REF!</definedName>
    <definedName name="l4">'[33]Sheet1'!$W$2:$Y$103</definedName>
    <definedName name="l5">#REF!</definedName>
    <definedName name="l6">'[12]r'!$F$4</definedName>
    <definedName name="l7">'[34]r'!$F$4</definedName>
    <definedName name="l8">'[12]r'!$F$2</definedName>
    <definedName name="l9">'[12]r'!$F$3</definedName>
    <definedName name="lead">#REF!</definedName>
    <definedName name="lead_prin">#REF!</definedName>
    <definedName name="lead3">#REF!</definedName>
    <definedName name="leadprin">#REF!</definedName>
    <definedName name="leads1">'[37]leads'!$A$3:$F$53</definedName>
    <definedName name="leads11">'[5]leads'!$A$3:$E$107</definedName>
    <definedName name="LSNO1">'[38]Lead'!$N$7</definedName>
    <definedName name="LSNO24">'[38]Lead'!$N$26</definedName>
    <definedName name="LSNO26">'[38]Lead'!$N$28</definedName>
    <definedName name="LSNO3">'[38]Lead'!$N$9</definedName>
    <definedName name="M_ACPipe_100" localSheetId="10">'[27]Material'!$D$3</definedName>
    <definedName name="M_ACPipe_100">'[28]Material'!$D$3</definedName>
    <definedName name="M_Aggregate_10">'[25]Material'!$D$17</definedName>
    <definedName name="M_Aggregate_20">'[25]Material'!$D$18</definedName>
    <definedName name="M_Aggregate_375mmMaximum_224_56mm">'[25]Material'!$D$4</definedName>
    <definedName name="M_Aggregate_40">'[25]Material'!$D$19</definedName>
    <definedName name="M_Aggregate_Crushable_GradeII">'[39]Material'!$D$21</definedName>
    <definedName name="M_Aggregate_Crushable_GradeIII">'[39]Material'!$D$22</definedName>
    <definedName name="M_Aggregate_GradeI_40mmNominal_10_5mm">'[40]Material'!$D$10</definedName>
    <definedName name="M_Aggregate_GradeI_40mmNominal_25_10mm">'[40]Material'!$D$11</definedName>
    <definedName name="M_Aggregate_GradeI_40mmNominal_3725_25mm">'[40]Material'!$D$12</definedName>
    <definedName name="M_Aggregate_GradeI_40mmNominal_5mm">'[40]Material'!$D$13</definedName>
    <definedName name="M_Aggregate_GradeII_19mmNominal_10_5mm">'[41]Material'!$D$14</definedName>
    <definedName name="M_Aggregate_GradeII_19mmNominal_25_10mm">'[41]Material'!$D$15</definedName>
    <definedName name="M_Aggregate_GradeII_19mmNominal_5mm_below">'[41]Material'!$D$16</definedName>
    <definedName name="M_Aggregate_GradeII_63_45mm">'[39]Material'!$D$24</definedName>
    <definedName name="M_Aggregate_GradeIII_53_224mm">'[39]Material'!$D$25</definedName>
    <definedName name="M_BindingWire" localSheetId="10">'[27]Material'!$D$38</definedName>
    <definedName name="M_BindingWire">'[28]Material'!$D$38</definedName>
    <definedName name="M_Bitumen_CRM">'[41]Material'!$D$39</definedName>
    <definedName name="M_Bitumen_NRM">'[41]Material'!$D$40</definedName>
    <definedName name="M_Bitumen_PM">'[41]Material'!$D$41</definedName>
    <definedName name="M_Bitumen_S65">'[26]Material'!$D$42</definedName>
    <definedName name="M_Bitumen_S90">'[26]Material'!$D$43</definedName>
    <definedName name="M_BitumenEmulsion_RS1">'[41]Material'!$D$44</definedName>
    <definedName name="M_BitumenEmulsion_SS1">'[25]Material'!$D$45</definedName>
    <definedName name="M_BitumenSealant">'[25]Material'!$D$46</definedName>
    <definedName name="M_Blasted_Rubble" localSheetId="10">'[27]Material'!$D$47</definedName>
    <definedName name="M_Blasted_Rubble">'[28]Material'!$D$47</definedName>
    <definedName name="M_BlastingMaterial" localSheetId="10">'[27]Material'!$D$48</definedName>
    <definedName name="M_BlastingMaterial">'[28]Material'!$D$48</definedName>
    <definedName name="M_BondStone_400_150_150mm" localSheetId="10">'[27]Material'!$D$49</definedName>
    <definedName name="M_BondStone_400_150_150mm">'[28]Material'!$D$49</definedName>
    <definedName name="M_Brick_1stClass" localSheetId="10">'[27]Material'!$D$50</definedName>
    <definedName name="M_Brick_1stClass">'[28]Material'!$D$50</definedName>
    <definedName name="M_Cement">'[25]Material'!$D$51</definedName>
    <definedName name="M_CompensationForEarthTakenFromPrivateLand">'[26]Material'!$D$54</definedName>
    <definedName name="M_CrushedSand_OR_Grit">'[41]Material'!$D$61</definedName>
    <definedName name="M_CrushedStoneChipping_132">'[41]Material'!$D$64</definedName>
    <definedName name="M_CrushedStoneChipping_67mm_100Passing_112mm">'[41]Material'!$D$65</definedName>
    <definedName name="M_CrushedStoneChipping_67mm_100Passing_95mm">'[41]Material'!$D$66</definedName>
    <definedName name="M_CrushedStoneChipping_95">'[41]Material'!$D$67</definedName>
    <definedName name="M_CrushedStoneCoarseAggregatePassing_53mm">'[26]Material'!$D$68</definedName>
    <definedName name="M_CuringCompound">'[25]Material'!$D$69</definedName>
    <definedName name="M_DebondingStrips">'[25]Material'!$D$70</definedName>
    <definedName name="M_ElastomericBearingAssembly" localSheetId="10">'[27]Material'!$D$73</definedName>
    <definedName name="M_ElastomericBearingAssembly">'[28]Material'!$D$73</definedName>
    <definedName name="M_ElectricDetonator" localSheetId="10">'[27]Material'!$D$74</definedName>
    <definedName name="M_ElectricDetonator">'[28]Material'!$D$74</definedName>
    <definedName name="M_FilterMedia" localSheetId="10">'[27]Material'!$D$79</definedName>
    <definedName name="M_FilterMedia">'[28]Material'!$D$79</definedName>
    <definedName name="M_filterMediam">'[7]Material'!$D$79</definedName>
    <definedName name="M_GranularMaterial" localSheetId="10">'[27]Material'!$D$88</definedName>
    <definedName name="M_GranularMaterial">'[28]Material'!$D$88</definedName>
    <definedName name="M_HandBrokenMetal_40mm">'[41]Material'!$D$89</definedName>
    <definedName name="M_InterlockingBlocks_60mm">'[41]Material'!$D$91</definedName>
    <definedName name="M_InterlockingBlocks_80mm">'[41]Material'!$D$92</definedName>
    <definedName name="M_JointFillerBoard">'[25]Material'!$D$93</definedName>
    <definedName name="M_JuteRope_12mm">'[25]Material'!$D$95</definedName>
    <definedName name="M_KeyAggregatesPassing_224mm">'[26]Material'!$D$96</definedName>
    <definedName name="M_Lime" localSheetId="10">'[27]Material'!$D$97</definedName>
    <definedName name="M_Lime">'[28]Material'!$D$97</definedName>
    <definedName name="M_MSClamps" localSheetId="10">'[27]Material'!$D$102</definedName>
    <definedName name="M_MSClamps">'[28]Material'!$D$102</definedName>
    <definedName name="M_Plasticizer">'[25]Material'!$D$109</definedName>
    <definedName name="M_PolytheneSheet_125">'[25]Material'!$D$110</definedName>
    <definedName name="M_PolytheneSheething">'[25]Material'!$D$111</definedName>
    <definedName name="M_RCCPipeNP3_1000mm">'[25]Material'!$D$114</definedName>
    <definedName name="M_RCCPipeNP3_1200mm">'[25]Material'!$D$113</definedName>
    <definedName name="M_RCCPipeNP3_500mm">'[25]Material'!$D$117</definedName>
    <definedName name="M_RCCPipeNP3_750mm">'[25]Material'!$D$115</definedName>
    <definedName name="M_RCCPipeNP4_1000mm">'[25]Material'!$D$119</definedName>
    <definedName name="M_RCCPipeNP4_1200mm">'[25]Material'!$D$118</definedName>
    <definedName name="M_RCCPipeNP4_500mm">'[25]Material'!$D$122</definedName>
    <definedName name="M_RCCPipeNP4_750mm">'[25]Material'!$D$120</definedName>
    <definedName name="M_Sand_Coarse">'[25]Material'!$D$125</definedName>
    <definedName name="M_Sand_Fine">'[25]Material'!$D$126</definedName>
    <definedName name="M_SteelReinforcement_HYSDBars" localSheetId="10">'[27]Material'!$D$129</definedName>
    <definedName name="M_SteelReinforcement_HYSDBars">'[28]Material'!$D$129</definedName>
    <definedName name="M_SteelReinforcement_MSRoundBars">'[25]Material'!$D$130</definedName>
    <definedName name="M_SteelReinforcement_TMTBars" localSheetId="10">'[27]Material'!$D$131</definedName>
    <definedName name="M_SteelReinforcement_TMTBars">'[28]Material'!$D$131</definedName>
    <definedName name="M_StoneBoulder_150mm_below">'[26]Material'!$D$132</definedName>
    <definedName name="M_StoneChips_12mm">'[41]Material'!$D$133</definedName>
    <definedName name="M_StoneCrushedAggregate_112_009mm">'[41]Material'!$D$135</definedName>
    <definedName name="M_StoneForCoarseRubbleMasonry_1stSort" localSheetId="10">'[27]Material'!$D$136</definedName>
    <definedName name="M_StoneForCoarseRubbleMasonry_1stSort">'[28]Material'!$D$136</definedName>
    <definedName name="M_StoneForCoarseRubbleMasonry_2ndSort" localSheetId="10">'[27]Material'!$D$137</definedName>
    <definedName name="M_StoneForCoarseRubbleMasonry_2ndSort">'[28]Material'!$D$137</definedName>
    <definedName name="M_StoneForRandomRubbleMasonry" localSheetId="10">'[27]Material'!$D$138</definedName>
    <definedName name="M_StoneForRandomRubbleMasonry">'[28]Material'!$D$138</definedName>
    <definedName name="M_StoneSpalls">'[26]Material'!$D$144</definedName>
    <definedName name="M_Water">'[25]Material'!$D$146</definedName>
    <definedName name="MAN">'[21]m'!$B$149</definedName>
    <definedName name="metal">#REF!</definedName>
    <definedName name="metal1">#REF!</definedName>
    <definedName name="metal11">#REF!</definedName>
    <definedName name="metal3">#REF!</definedName>
    <definedName name="mm">'[6]r'!$F$4</definedName>
    <definedName name="mm1">'[43]r'!$F$4</definedName>
    <definedName name="mm11">'[12]r'!$F$4</definedName>
    <definedName name="mm111">'[34]r'!$F$4</definedName>
    <definedName name="mone">'[6]r'!$F$2</definedName>
    <definedName name="mone1">'[12]r'!$F$2</definedName>
    <definedName name="mtwo">'[6]r'!$F$3</definedName>
    <definedName name="mtwo1">'[12]r'!$F$3</definedName>
    <definedName name="mymax">'[44]Levels'!$P$5</definedName>
    <definedName name="mymin">'[44]Levels'!$O$5</definedName>
    <definedName name="n">#REF!</definedName>
    <definedName name="nw" localSheetId="10">#REF!</definedName>
    <definedName name="nw">#REF!</definedName>
    <definedName name="ojjlkj">'[20]Material'!$D$130</definedName>
    <definedName name="pc">#REF!</definedName>
    <definedName name="pc2">#REF!</definedName>
    <definedName name="PM_AirCompressor_210cfm">'[25]Plant &amp;  Machinery'!$G$4</definedName>
    <definedName name="PM_BatchMixHMP_46_60THP">'[41]Plant &amp;  Machinery'!$G$5</definedName>
    <definedName name="PM_BatchTypeHMP_30_40">'[26]Plant &amp;  Machinery'!$G$6</definedName>
    <definedName name="PM_BitumenBoilerOilFired_1000">'[26]Plant &amp;  Machinery'!$G$9</definedName>
    <definedName name="PM_BitumenBoilerOilFired_200">'[41]Plant &amp;  Machinery'!$G$8</definedName>
    <definedName name="PM_BitumenEmulsionPressureDistributor">'[41]Plant &amp;  Machinery'!$G$10</definedName>
    <definedName name="PM_ConcreteMixer">'[25]Plant &amp;  Machinery'!$G$11</definedName>
    <definedName name="PM_Dozer_D50">'[25]Plant &amp;  Machinery'!$G$13</definedName>
    <definedName name="PM_ElectricGeneratorSet_125">'[26]Plant &amp;  Machinery'!$G$15</definedName>
    <definedName name="PM_FrontEndLoader_1cum">'[26]Plant &amp;  Machinery'!$G$17</definedName>
    <definedName name="PM_HydraulicBroom">'[41]Plant &amp;  Machinery'!$G$19</definedName>
    <definedName name="PM_HydraulicExcavator_09cum">'[26]Plant &amp;  Machinery'!$G$20</definedName>
    <definedName name="PM_HydraulicSelfPropelledChipSpreader">'[41]Plant &amp;  Machinery'!$G$21</definedName>
    <definedName name="PM_JackHammer">'[40]Plant &amp;  Machinery'!$G$22</definedName>
    <definedName name="PM_JointCuttingMachine">'[25]Plant &amp;  Machinery'!$G$23</definedName>
    <definedName name="PM_Mixall_6_10t">'[41]Plant &amp;  Machinery'!$G$24</definedName>
    <definedName name="PM_MotorGrader">'[26]Plant &amp;  Machinery'!$G$25</definedName>
    <definedName name="PM_NeedleVibrator">'[25]Plant &amp;  Machinery'!$G$27</definedName>
    <definedName name="PM_PaverFinisher">'[26]Plant &amp;  Machinery'!$G$28</definedName>
    <definedName name="PM_PlateVibrator">'[25]Plant &amp;  Machinery'!$G$30</definedName>
    <definedName name="PM_ScreedVibrator">'[25]Plant &amp;  Machinery'!$G$31</definedName>
    <definedName name="PM_ThreeWheeled_80_100kN_StaticRoller">'[26]Plant &amp;  Machinery'!$G$34</definedName>
    <definedName name="PM_Tipper_55">'[26]Plant &amp;  Machinery'!$G$45</definedName>
    <definedName name="PM_Tractor_Ripper">'[47]Plant &amp;  Machinery'!$G$47</definedName>
    <definedName name="PM_Tractor_Rotavator">'[39]Plant &amp;  Machinery'!$G$49</definedName>
    <definedName name="PM_Tractor_Trolley">'[25]Plant &amp;  Machinery'!$G$48</definedName>
    <definedName name="PM_Truck">'[48]Plant &amp;  Machinery'!$G$50</definedName>
    <definedName name="PM_VibratoryRoller_80_100kN">'[41]Plant &amp;  Machinery'!$G$51</definedName>
    <definedName name="PM_WaterTanker_6kl">'[25]Plant &amp;  Machinery'!$G$53</definedName>
    <definedName name="_xlnm.Print_Area" localSheetId="3">'LEAD'!$A$1:$J$13</definedName>
    <definedName name="Print_Area_MI">#REF!</definedName>
    <definedName name="Print_Area_MI_12">#REF!</definedName>
    <definedName name="Print_Area_MI_3">#REF!</definedName>
    <definedName name="Print_Area_MI_6">#REF!</definedName>
    <definedName name="_xlnm.Print_Titles" localSheetId="4">'Data'!$4:$4</definedName>
    <definedName name="_xlnm.Print_Titles">#N/A</definedName>
    <definedName name="pv2">#REF!</definedName>
    <definedName name="raf">'[7]Material'!$D$130</definedName>
    <definedName name="raffs">'[7]Plant &amp;  Machinery'!$G$13</definedName>
    <definedName name="rafi">'[7]Plant &amp;  Machinery'!$G$4</definedName>
    <definedName name="raju">'[7]Material'!$D$126</definedName>
    <definedName name="ram" localSheetId="10">'[51]Material'!$D$144</definedName>
    <definedName name="ram">'[52]Material'!$D$144</definedName>
    <definedName name="rat">'[7]Material'!$D$51</definedName>
    <definedName name="rate12">'[10]lead-st'!$L$9</definedName>
    <definedName name="rate20">'[10]lead-st'!$L$8</definedName>
    <definedName name="rate40">'[10]lead-st'!$L$7</definedName>
    <definedName name="ratecrs">'[10]lead-st'!$L$12</definedName>
    <definedName name="raterough">'[10]lead-st'!$L$13</definedName>
    <definedName name="raterr">'[10]lead-st'!$L$11</definedName>
    <definedName name="rates">#REF!</definedName>
    <definedName name="rates1">#REF!</definedName>
    <definedName name="rates11">#REF!</definedName>
    <definedName name="rates4">#REF!</definedName>
    <definedName name="ratesand">'[10]lead-st'!$L$10</definedName>
    <definedName name="rax">'[7]Material'!$D$47</definedName>
    <definedName name="RCC" localSheetId="10">'[53]Labour'!$D$18</definedName>
    <definedName name="RCC">'[54]Labour'!$D$18</definedName>
    <definedName name="REPORT">'[55]Labour'!$D$18</definedName>
    <definedName name="rerfdsfsdfd">'[7]Plant &amp;  Machinery'!$G$4</definedName>
    <definedName name="road">'[56]Lead'!#REF!</definedName>
    <definedName name="rr3">'[57]v'!$A$2:$E$51</definedName>
    <definedName name="rrg">'[58]r'!$F$7</definedName>
    <definedName name="rrr">'[20]Plant &amp;  Machinery'!$G$4</definedName>
    <definedName name="rrr1">'[57]r'!$B$1:$I$145</definedName>
    <definedName name="rrrate">'[10]lead-st'!$L$11</definedName>
    <definedName name="rrs">'[10]rdamdata'!$J$9</definedName>
    <definedName name="rstone">'[10]rdamdata'!$J$11</definedName>
    <definedName name="s">#REF!</definedName>
    <definedName name="sadfas" localSheetId="10">#REF!</definedName>
    <definedName name="sadfas">#REF!</definedName>
    <definedName name="sand">'[10]rdamdata'!$J$12</definedName>
    <definedName name="SD">'[21]m'!$D$149</definedName>
    <definedName name="sdfsdsdfdf">'[7]Material'!$D$70</definedName>
    <definedName name="sein">#REF!</definedName>
    <definedName name="sein1">#REF!</definedName>
    <definedName name="sein4">#REF!</definedName>
    <definedName name="smn">'[55]Material'!$D$42</definedName>
    <definedName name="sreenu">#REF!</definedName>
    <definedName name="ss12">'[10]rdamdata'!$J$8</definedName>
    <definedName name="ss20">'[10]rdamdata'!$J$7</definedName>
    <definedName name="ss40">'[10]rdamdata'!$J$6</definedName>
    <definedName name="sss">#REF!</definedName>
    <definedName name="stack">#REF!</definedName>
    <definedName name="stack1">#REF!</definedName>
    <definedName name="stack4">#REF!</definedName>
    <definedName name="staf">'[60]v'!#REF!</definedName>
    <definedName name="t">#REF!</definedName>
    <definedName name="temp">'[43]r'!$F$2</definedName>
    <definedName name="TOPDOME">'[13]DATA-ABSTRACT'!$A$11:$B$13</definedName>
    <definedName name="trtrt">#REF!</definedName>
    <definedName name="var">#REF!</definedName>
    <definedName name="var1">#REF!</definedName>
    <definedName name="var4">#REF!</definedName>
    <definedName name="wc">'[6]r'!$F$48</definedName>
  </definedNames>
  <calcPr fullCalcOnLoad="1"/>
</workbook>
</file>

<file path=xl/sharedStrings.xml><?xml version="1.0" encoding="utf-8"?>
<sst xmlns="http://schemas.openxmlformats.org/spreadsheetml/2006/main" count="352" uniqueCount="244">
  <si>
    <t>Est.Cost Rs.</t>
  </si>
  <si>
    <t>T O T A L Rs. :</t>
  </si>
  <si>
    <t>Provision for Unforeseen items of work and sanitation</t>
  </si>
  <si>
    <t>Description of work</t>
  </si>
  <si>
    <t>No.</t>
  </si>
  <si>
    <t>Rate</t>
  </si>
  <si>
    <t>Amount</t>
  </si>
  <si>
    <t>Description</t>
  </si>
  <si>
    <t>Sand</t>
  </si>
  <si>
    <t>S. No</t>
  </si>
  <si>
    <t>Unit</t>
  </si>
  <si>
    <t>Total</t>
  </si>
  <si>
    <t>Sand for Mortar</t>
  </si>
  <si>
    <t>1 cum</t>
  </si>
  <si>
    <t>Local</t>
  </si>
  <si>
    <t>1 MT.</t>
  </si>
  <si>
    <t>Cement</t>
  </si>
  <si>
    <t>LEAD STATEMENT</t>
  </si>
  <si>
    <t>source of             supply</t>
  </si>
  <si>
    <t>Lead in         Kms</t>
  </si>
  <si>
    <t>Initial         cost</t>
  </si>
  <si>
    <t>Certified that the leads adopted are correct and nearest to the best of my knowledge and belief</t>
  </si>
  <si>
    <t>S.No</t>
  </si>
  <si>
    <t>Qty.</t>
  </si>
  <si>
    <t>Provision for Q C charges at 0.50%</t>
  </si>
  <si>
    <t>Dimensions</t>
  </si>
  <si>
    <t>Length</t>
  </si>
  <si>
    <t>Breadth</t>
  </si>
  <si>
    <t>Depth</t>
  </si>
  <si>
    <t>Rate Per</t>
  </si>
  <si>
    <t>SPECIFICATION REPORT</t>
  </si>
  <si>
    <t>N.W.:</t>
  </si>
  <si>
    <t xml:space="preserve">Grant: </t>
  </si>
  <si>
    <t>DATA</t>
  </si>
  <si>
    <t>-</t>
  </si>
  <si>
    <t>Grant:</t>
  </si>
  <si>
    <t>Mandal:</t>
  </si>
  <si>
    <t>COMPLETION REPORT</t>
  </si>
  <si>
    <t>As per Execution</t>
  </si>
  <si>
    <t>Excess</t>
  </si>
  <si>
    <t>Less</t>
  </si>
  <si>
    <t>As per Excess:</t>
  </si>
  <si>
    <t>As per Less:</t>
  </si>
  <si>
    <t>Difference:</t>
  </si>
  <si>
    <t>Est. Rs.</t>
  </si>
  <si>
    <t>Sand for Filling</t>
  </si>
  <si>
    <t>Provision for laying of Mastic Pads of 12.70 mm thick for expansion joints</t>
  </si>
  <si>
    <t>Filling of Sand for levelling the surface area.</t>
  </si>
  <si>
    <t>Unit = cum</t>
  </si>
  <si>
    <t>day</t>
  </si>
  <si>
    <t>Mazdoor (Unskilled)</t>
  </si>
  <si>
    <t>cum</t>
  </si>
  <si>
    <t>Mason (1st class)</t>
  </si>
  <si>
    <t>Mason (2nd class)</t>
  </si>
  <si>
    <t>Mazdoor (Skilled)</t>
  </si>
  <si>
    <t xml:space="preserve">Surveyor </t>
  </si>
  <si>
    <t>Mazdoor (Semi-Skilled)</t>
  </si>
  <si>
    <t>Concrete mixer 0.28 / 0.4 cum capacity (6 mixers) with weigh batcher and suitable capacity calibrated water tank</t>
  </si>
  <si>
    <t>hour</t>
  </si>
  <si>
    <t>Polythene sheet 125 micron</t>
  </si>
  <si>
    <t>sqm</t>
  </si>
  <si>
    <t>kl</t>
  </si>
  <si>
    <t>Vibrator</t>
  </si>
  <si>
    <t>Taking output = 120 cum</t>
  </si>
  <si>
    <t>a)  Labour Mazdoor (Unskilled)</t>
  </si>
  <si>
    <t>b) Material sand</t>
  </si>
  <si>
    <t>Rate per cum = a+b</t>
  </si>
  <si>
    <t>Rate per  cum  = (a)/120</t>
  </si>
  <si>
    <t>a) Mazdoor (Unskilled)</t>
  </si>
  <si>
    <t>Cost for 75  cum = a+b+c+d</t>
  </si>
  <si>
    <t>Rate per cum = (a+b+c+d)/75</t>
  </si>
  <si>
    <t>Supply, delivery and fixing of Mastic Pads of 12.70 mm thick including cost and conveyance and labour charges etc., complete for expansion joints.</t>
  </si>
  <si>
    <t>As per Original Estimate</t>
  </si>
  <si>
    <t>Remarks</t>
  </si>
  <si>
    <t>COMPARATIVE STATEMENT</t>
  </si>
  <si>
    <t>x 0.03 =</t>
  </si>
  <si>
    <t>Qty</t>
  </si>
  <si>
    <t>Earthwork excavation in OG Soils for undulated areas levelling</t>
  </si>
  <si>
    <t>x 1/75</t>
  </si>
  <si>
    <t>Sub Total Rs.</t>
  </si>
  <si>
    <t>d)</t>
  </si>
  <si>
    <t>a)</t>
  </si>
  <si>
    <t>b)</t>
  </si>
  <si>
    <t>c)</t>
  </si>
  <si>
    <t>Pan Vibrator</t>
  </si>
  <si>
    <t xml:space="preserve">Provision for Unforeseen items of work </t>
  </si>
  <si>
    <t>x1/120</t>
  </si>
  <si>
    <t>Sub Divn.:</t>
  </si>
  <si>
    <t>B. Kothakota.</t>
  </si>
  <si>
    <t>SNo</t>
  </si>
  <si>
    <t>Descri ption of Material</t>
  </si>
  <si>
    <t>Memorandum of payment made</t>
  </si>
  <si>
    <t>Total value of work done</t>
  </si>
  <si>
    <t>Amount of previous payment from last certificate No____ of ____ forwarded</t>
  </si>
  <si>
    <t>Rs</t>
  </si>
  <si>
    <t>Ps</t>
  </si>
  <si>
    <t>with account of ________________________________________________</t>
  </si>
  <si>
    <t>Fines and other deductions up to date</t>
  </si>
  <si>
    <t>Payment now made</t>
  </si>
  <si>
    <t>By cash    Rs………………</t>
  </si>
  <si>
    <t>"Cheque No…….of ……….</t>
  </si>
  <si>
    <t>"Value of stock supplied</t>
  </si>
  <si>
    <t>Blance due</t>
  </si>
  <si>
    <t>Allotment for the year</t>
  </si>
  <si>
    <t>Expenditure including this bill</t>
  </si>
  <si>
    <t>Balance available</t>
  </si>
  <si>
    <t>PAY RUPEES                                                     RECEIVED RUPEES</t>
  </si>
  <si>
    <t>Only as family payment in settlement of all demands.</t>
  </si>
  <si>
    <t>Witness</t>
  </si>
  <si>
    <t>Hd.Clerk or</t>
  </si>
  <si>
    <t>Preslbent or</t>
  </si>
  <si>
    <t>Ad.Account</t>
  </si>
  <si>
    <t>Engineer</t>
  </si>
  <si>
    <t>Date</t>
  </si>
  <si>
    <t>Payee</t>
  </si>
  <si>
    <t>INVERNACULAR</t>
  </si>
  <si>
    <t>AUDIT ENFACEMENT</t>
  </si>
  <si>
    <t>Admited Rs…………………………………………..</t>
  </si>
  <si>
    <t>Total Rs………………………………………………</t>
  </si>
  <si>
    <t>Auditor</t>
  </si>
  <si>
    <t>DISTRICT ENGINEER'S REMARKS</t>
  </si>
  <si>
    <t>NOTES</t>
  </si>
  <si>
    <t xml:space="preserve">1.This form is intended for use in the case of unning account I.e. for works in progress of </t>
  </si>
  <si>
    <t>supplie incorse of delivery, when the liability is discharged in full single payment Form No.33-A should be used</t>
  </si>
  <si>
    <t>2.Payment will be made only up nonetenth of the total value of the work done.The balance being</t>
  </si>
  <si>
    <t>retained as security both for the due performance of the contracts or to cover possible over payment</t>
  </si>
  <si>
    <t>which may be deducted on check measurment in the case of work whose estimate cost dose not</t>
  </si>
  <si>
    <t xml:space="preserve">exceed Rs 50/- payment may be made in full on the measuring officers certificate subject to </t>
  </si>
  <si>
    <t>subequent check measurement by the proper check measuring authority.</t>
  </si>
  <si>
    <t xml:space="preserve">3.In calucating theamount of each item due to the contractor in this bill.Sums of six pices or less shall be </t>
  </si>
  <si>
    <t>omitted and sums exceeding six pices up to one anua shall be recorded as one anua.</t>
  </si>
  <si>
    <t>4.Payment made in case of sum excluding Rs. 100- should be atte by two witness and for smaller sums</t>
  </si>
  <si>
    <t>by one witness, payment made by cheque to recognized firms or institutions need not be so witnessed.</t>
  </si>
  <si>
    <t>5.When the payee signs in the vernacular the amount acknowledged should also be noted in same</t>
  </si>
  <si>
    <t>veraculler as well as in English.</t>
  </si>
  <si>
    <t>6.In case other then well known firms all parties must sign. If there will be more then contractor the payee</t>
  </si>
  <si>
    <t>must produce a power of attorney form he firm.</t>
  </si>
  <si>
    <t>7.No contract certificate bearing on remarks should be accepted. If any corrections are necessary</t>
  </si>
  <si>
    <t>the figures should be neatly scored out and initrailes by the officer concerned incase of correction made in the Engineer's</t>
  </si>
  <si>
    <t>Office Head Accountant may be authorised to chyooe due to clerical elrose are but the Engineer's should affix his</t>
  </si>
  <si>
    <t>intilals to all corrections in the ratmummn as well as those in the totals of the bill and the pass order. This rule applied</t>
  </si>
  <si>
    <t>(MUTATIS MUTANDIS) to payment from miscellous grants.</t>
  </si>
  <si>
    <t>8.In case in which the materials billed or taken over charged by an officer other than the officer signing</t>
  </si>
  <si>
    <t xml:space="preserve">the certificate from of the bill the names of the former should be noted in the remarks colum or the bill.Necessary </t>
  </si>
  <si>
    <t>ameandment being made at the same time in the excluding post on of the certificate relating to material.</t>
  </si>
  <si>
    <t>1st &amp; Final Bill</t>
  </si>
  <si>
    <t>CONTRACT CERTIFICATE</t>
  </si>
  <si>
    <t xml:space="preserve">Name Of Work : </t>
  </si>
  <si>
    <t xml:space="preserve">Name Of Contractor: </t>
  </si>
  <si>
    <t xml:space="preserve">Vocher: </t>
  </si>
  <si>
    <t>......................................................</t>
  </si>
  <si>
    <t xml:space="preserve">Last Certificate If Any </t>
  </si>
  <si>
    <t>Month</t>
  </si>
  <si>
    <t xml:space="preserve">Number In And Month Of The Last Schedule If Any </t>
  </si>
  <si>
    <t xml:space="preserve">Grama Panchayat  </t>
  </si>
  <si>
    <t>Est. Cost Rs.</t>
  </si>
  <si>
    <t>Voucher No.</t>
  </si>
  <si>
    <t>Supervisor No…..</t>
  </si>
  <si>
    <t>Authority:</t>
  </si>
  <si>
    <t>Covering List No…..</t>
  </si>
  <si>
    <t>Scheduleno……..</t>
  </si>
  <si>
    <t>Sno.</t>
  </si>
  <si>
    <t>Total Qty.</t>
  </si>
  <si>
    <t>Rate in Rs.</t>
  </si>
  <si>
    <t>Grand Total Rs.</t>
  </si>
  <si>
    <t>Signature of contractor…………………………………………………………..Date…………..</t>
  </si>
  <si>
    <t>Dy. Executive Engineer,</t>
  </si>
  <si>
    <t>PRI Sub division,</t>
  </si>
  <si>
    <t>Total amount Up to date</t>
  </si>
  <si>
    <t>Cement  @ 330 kg/cum of concrete</t>
  </si>
  <si>
    <t>DETAILED CUM ABSTRACT ESTIMATE</t>
  </si>
  <si>
    <t xml:space="preserve">           The streets are slushy and water logged during raining season causing ill health to the Public</t>
  </si>
  <si>
    <t>GOVERNMENT OF ANDHRA PRADESH</t>
  </si>
  <si>
    <t>PANCHAYATI RAJ ENGINEERING DEPARTMENT</t>
  </si>
  <si>
    <t>CHITTOOR DISTRICT</t>
  </si>
  <si>
    <r>
      <t xml:space="preserve">Centering Charges at 3% on </t>
    </r>
    <r>
      <rPr>
        <sz val="11"/>
        <rFont val="Arial"/>
        <family val="2"/>
      </rPr>
      <t>a+b+c</t>
    </r>
  </si>
  <si>
    <t>Water for curing (M-189)</t>
  </si>
  <si>
    <t>Metal</t>
  </si>
  <si>
    <t>Water tanker  8 kl capacity</t>
  </si>
  <si>
    <t>Lead              charges excluding 14%</t>
  </si>
  <si>
    <t>Add Seinerage charges</t>
  </si>
  <si>
    <t>Provision for QC at 0.50 % and Vat at 5% and provision for unforeseen items.</t>
  </si>
  <si>
    <t>Provisition for VAT @ 5.00 %</t>
  </si>
  <si>
    <t>Division.:</t>
  </si>
  <si>
    <t>MADANAPALLE</t>
  </si>
  <si>
    <t>Asst. Exe. Engineer,</t>
  </si>
  <si>
    <t>PRI, B.Kothakota.</t>
  </si>
  <si>
    <t>Mulakalacheruvu</t>
  </si>
  <si>
    <t>Provision for unforeseen items if any.</t>
  </si>
  <si>
    <t>QVP No. 12.</t>
  </si>
  <si>
    <t>QVP No. 13.</t>
  </si>
  <si>
    <t>WORKING ESTIMATE</t>
  </si>
  <si>
    <t>As per Working Estimate</t>
  </si>
  <si>
    <t xml:space="preserve">Certified that the proceeding claim is correct, that the necessary                 Check Measurement Certificate </t>
  </si>
  <si>
    <t>measurements have been made by me on……………..........and</t>
  </si>
  <si>
    <t>Work and</t>
  </si>
  <si>
    <t>Materials were</t>
  </si>
  <si>
    <t>and that the work has been satisfactorily performed.</t>
  </si>
  <si>
    <t xml:space="preserve">   Certified also that the Meaterials billed for have been received</t>
  </si>
  <si>
    <t>Check Meaured by me on (Dates)</t>
  </si>
  <si>
    <t xml:space="preserve">and of brought to account                                                                        </t>
  </si>
  <si>
    <t>Certified that the -------------------------- duly checked.</t>
  </si>
  <si>
    <t>Habitation</t>
  </si>
  <si>
    <t>G.P.:</t>
  </si>
  <si>
    <t xml:space="preserve">                               Specification Report to acccompany the Detailed Estimate for the work</t>
  </si>
  <si>
    <t>To provide safe and hygeinic conditions, it is necessary to provide the CC Pavement in the Village.</t>
  </si>
  <si>
    <t>The work is administratively sanctioned vide proceedings Roc.No. 19/SPWD/(CMA)/DSO-1/2012</t>
  </si>
  <si>
    <t>dt. 29-06-2013 of the District Collector, Chittoor.</t>
  </si>
  <si>
    <t>The following provisions are made in the Detailed Estimate;</t>
  </si>
  <si>
    <t>The Detailed Estimate is prepared as per Standard Schedule of Rates</t>
  </si>
  <si>
    <t>N.W.</t>
  </si>
  <si>
    <t>Est.Rs.</t>
  </si>
  <si>
    <t>lead in KM</t>
  </si>
  <si>
    <t>Bricks per 1000 Nos.</t>
  </si>
  <si>
    <t xml:space="preserve">and recorded on page…..of </t>
  </si>
  <si>
    <t>Description of Work</t>
  </si>
  <si>
    <t xml:space="preserve">Est. Cost Rs. </t>
  </si>
  <si>
    <t>Loading Charges</t>
  </si>
  <si>
    <t>The work is administratively sanctioned vide proceedings Roc.No. 19/SPWD/(CMA)/DSO-1/2012 dt. 29-06-2013 of the District Collector, Chittoor.</t>
  </si>
  <si>
    <t xml:space="preserve">                                          Technically sanctioned for Rs.________ lakhs (Rupees ________
                  ____________________________________ only) 
                                                                vide SDR No. _____/2013-14 dt._________________ </t>
  </si>
  <si>
    <t>MB No.</t>
  </si>
  <si>
    <t>Sand as per IS:383 and conforming to Clause 1500.2.4.2 @ 0.45 cum/cum of concrete</t>
  </si>
  <si>
    <t>MT</t>
  </si>
  <si>
    <t>Laying of  Plain cement concrete pavement as per design mix M20 using 10mm and 20mm HBG Machine Crushed Metal, with side formwork, over 125 microns thick Polythene sheet including cost and conveyance of all materials, labour charges and curing etc., complete.</t>
  </si>
  <si>
    <t>Excavation for levelling of roadway in OG Soil using manual means with initial lift and lead</t>
  </si>
  <si>
    <t>Filling in undulations with sand including cost and conveyance of sand, watering, ramming and labour charges etc.</t>
  </si>
  <si>
    <t xml:space="preserve">Excavation for levelling of roadway in OG Soil using manual means with initial lift and lead </t>
  </si>
  <si>
    <t xml:space="preserve">Filling in undulations with sand including cost and conveyance of sand, watering, ramming and labour charges etc., </t>
  </si>
  <si>
    <t>Filling in undulations with sand including cost and conveyance of sand, watering, ramming and labour charges etc.,</t>
  </si>
  <si>
    <t>Setti Palle</t>
  </si>
  <si>
    <t>Add S Fee</t>
  </si>
  <si>
    <r>
      <rPr>
        <sz val="20"/>
        <rFont val="Times New Roman"/>
        <family val="1"/>
      </rPr>
      <t>Note: Rates are</t>
    </r>
    <r>
      <rPr>
        <sz val="20"/>
        <color indexed="10"/>
        <rFont val="Times New Roman"/>
        <family val="1"/>
      </rPr>
      <t xml:space="preserve"> </t>
    </r>
    <r>
      <rPr>
        <sz val="28"/>
        <color indexed="10"/>
        <rFont val="Times New Roman"/>
        <family val="1"/>
      </rPr>
      <t>exclusive</t>
    </r>
    <r>
      <rPr>
        <sz val="20"/>
        <color indexed="10"/>
        <rFont val="Times New Roman"/>
        <family val="1"/>
      </rPr>
      <t xml:space="preserve"> of 14% contractor's</t>
    </r>
    <r>
      <rPr>
        <sz val="20"/>
        <rFont val="Times New Roman"/>
        <family val="1"/>
      </rPr>
      <t xml:space="preserve"> profit</t>
    </r>
  </si>
  <si>
    <t>2013-14 and the work will be carried out as per Standard Specifications.</t>
  </si>
  <si>
    <t xml:space="preserve">MB No. </t>
  </si>
  <si>
    <t>.......................</t>
  </si>
  <si>
    <t>.............................</t>
  </si>
  <si>
    <t>SDF 2013-14 (Plain)</t>
  </si>
  <si>
    <t>Vepurikota</t>
  </si>
  <si>
    <t xml:space="preserve">Reddivaripalle </t>
  </si>
  <si>
    <t>Laying of  Plain cement concrete pavement as per design mix M20 using 12mm and 20mm HBG Machine Crushed Metal, with side formwork, over 125 microns thick Polythene sheet including cost and conveyance of all materials, labour charges and curing etc., complete. for 75 Cum. Qty.</t>
  </si>
  <si>
    <t>20 mm to 12 mm HBG MC aggregate</t>
  </si>
  <si>
    <t xml:space="preserve">20mm to 12 mm Machine crushed HBG Metal </t>
  </si>
  <si>
    <t>Laying of  Plain cement concrete pavement as per design mix M20 using 12mm and 20mm HBG Machine Crushed Metal, with side formwork, over 125 microns thick Polythene sheet including cost and conveyance of all materials, labour charges and curing etc., complete.</t>
  </si>
  <si>
    <t>M 20 Design mix using 12 and 20mmHBG  MC Metal for CC Pavement over 125 microns Polythene sheet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</si>
</sst>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0.0000"/>
    <numFmt numFmtId="181" formatCode="0.000"/>
    <numFmt numFmtId="182" formatCode="0.0"/>
    <numFmt numFmtId="183" formatCode="0.00_);\(0.00\)"/>
    <numFmt numFmtId="184" formatCode="0.00000"/>
    <numFmt numFmtId="185" formatCode="0.00_)"/>
    <numFmt numFmtId="186" formatCode="0.0_)"/>
    <numFmt numFmtId="187" formatCode="0_)"/>
    <numFmt numFmtId="188" formatCode="0.000000"/>
    <numFmt numFmtId="189" formatCode="0.0000000"/>
    <numFmt numFmtId="190" formatCode="00000"/>
    <numFmt numFmtId="191" formatCode="#,##0.0"/>
    <numFmt numFmtId="192" formatCode="0.000000000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0.00;[Red]0.00"/>
    <numFmt numFmtId="201" formatCode="0.000;[Red]0.000"/>
    <numFmt numFmtId="202" formatCode="[$-809]\ mmmm\ yyyy"/>
    <numFmt numFmtId="203" formatCode="&quot;Yes&quot;;&quot;Yes&quot;;&quot;No&quot;"/>
    <numFmt numFmtId="204" formatCode="&quot;True&quot;;&quot;True&quot;;&quot;False&quot;"/>
    <numFmt numFmtId="205" formatCode="&quot;On&quot;;&quot;On&quot;;&quot;Off&quot;"/>
    <numFmt numFmtId="206" formatCode="[$€-2]\ #,##0.00_);[Red]\([$€-2]\ #,##0.00\)"/>
    <numFmt numFmtId="207" formatCode="_([$€-2]* #,##0.00_);_([$€-2]* \(#,##0.00\);_([$€-2]* &quot;-&quot;??_)"/>
    <numFmt numFmtId="208" formatCode="mm/dd/yy"/>
  </numFmts>
  <fonts count="73">
    <font>
      <sz val="10"/>
      <name val="Arial"/>
      <family val="0"/>
    </font>
    <font>
      <b/>
      <sz val="10"/>
      <name val="Arial"/>
      <family val="2"/>
    </font>
    <font>
      <u val="single"/>
      <sz val="10"/>
      <color indexed="12"/>
      <name val="Arial"/>
      <family val="2"/>
    </font>
    <font>
      <u val="single"/>
      <sz val="10"/>
      <color indexed="36"/>
      <name val="Arial"/>
      <family val="2"/>
    </font>
    <font>
      <u val="single"/>
      <sz val="10"/>
      <name val="Arial"/>
      <family val="2"/>
    </font>
    <font>
      <sz val="12"/>
      <name val="Arial"/>
      <family val="2"/>
    </font>
    <font>
      <sz val="8"/>
      <name val="Arial"/>
      <family val="2"/>
    </font>
    <font>
      <u val="single"/>
      <sz val="14"/>
      <name val="Arial"/>
      <family val="2"/>
    </font>
    <font>
      <b/>
      <sz val="11"/>
      <name val="Arial"/>
      <family val="2"/>
    </font>
    <font>
      <sz val="11"/>
      <name val="Arial"/>
      <family val="2"/>
    </font>
    <font>
      <u val="single"/>
      <sz val="16"/>
      <name val="Arial"/>
      <family val="2"/>
    </font>
    <font>
      <sz val="9"/>
      <name val="Arial"/>
      <family val="2"/>
    </font>
    <font>
      <sz val="10"/>
      <name val="Times New Roman"/>
      <family val="1"/>
    </font>
    <font>
      <sz val="14"/>
      <name val="Times New Roman"/>
      <family val="1"/>
    </font>
    <font>
      <b/>
      <u val="single"/>
      <sz val="16"/>
      <name val="Arial"/>
      <family val="2"/>
    </font>
    <font>
      <u val="single"/>
      <sz val="20"/>
      <name val="Arial"/>
      <family val="2"/>
    </font>
    <font>
      <b/>
      <sz val="12"/>
      <name val="Arial"/>
      <family val="2"/>
    </font>
    <font>
      <sz val="10"/>
      <color indexed="8"/>
      <name val="Arial"/>
      <family val="2"/>
    </font>
    <font>
      <sz val="11"/>
      <name val="Times New Roman"/>
      <family val="1"/>
    </font>
    <font>
      <sz val="11"/>
      <color indexed="8"/>
      <name val="Calibri"/>
      <family val="2"/>
    </font>
    <font>
      <sz val="11"/>
      <color indexed="9"/>
      <name val="Calibri"/>
      <family val="2"/>
    </font>
    <font>
      <sz val="10"/>
      <name val="MS Serif"/>
      <family val="1"/>
    </font>
    <font>
      <b/>
      <sz val="11"/>
      <color indexed="8"/>
      <name val="Calibri"/>
      <family val="2"/>
    </font>
    <font>
      <sz val="10"/>
      <color indexed="16"/>
      <name val="MS Serif"/>
      <family val="1"/>
    </font>
    <font>
      <b/>
      <sz val="12"/>
      <name val="Courier New"/>
      <family val="3"/>
    </font>
    <font>
      <b/>
      <sz val="10"/>
      <name val="Times New Roman"/>
      <family val="1"/>
    </font>
    <font>
      <sz val="7"/>
      <name val="Small Fonts"/>
      <family val="2"/>
    </font>
    <font>
      <sz val="8"/>
      <name val="Helv"/>
      <family val="0"/>
    </font>
    <font>
      <b/>
      <sz val="18"/>
      <color indexed="62"/>
      <name val="Cambria"/>
      <family val="2"/>
    </font>
    <font>
      <b/>
      <sz val="12"/>
      <name val="MS Sans Serif"/>
      <family val="2"/>
    </font>
    <font>
      <sz val="10"/>
      <name val="Helv"/>
      <family val="0"/>
    </font>
    <font>
      <sz val="12"/>
      <name val="MS Sans Serif"/>
      <family val="2"/>
    </font>
    <font>
      <b/>
      <sz val="8"/>
      <color indexed="8"/>
      <name val="Helv"/>
      <family val="0"/>
    </font>
    <font>
      <b/>
      <sz val="11"/>
      <name val="Times New Roman"/>
      <family val="1"/>
    </font>
    <font>
      <sz val="20"/>
      <color indexed="10"/>
      <name val="Times New Roman"/>
      <family val="1"/>
    </font>
    <font>
      <sz val="28"/>
      <color indexed="10"/>
      <name val="Times New Roman"/>
      <family val="1"/>
    </font>
    <font>
      <sz val="20"/>
      <name val="Times New Roman"/>
      <family val="1"/>
    </font>
    <font>
      <b/>
      <u val="single"/>
      <sz val="11"/>
      <name val="Arial"/>
      <family val="2"/>
    </font>
    <font>
      <sz val="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color indexed="63"/>
      </left>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mediu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right style="hair"/>
      <top/>
      <bottom style="thin"/>
    </border>
    <border>
      <left/>
      <right style="medium"/>
      <top/>
      <bottom style="thin"/>
    </border>
    <border>
      <left style="medium"/>
      <right style="medium"/>
      <top/>
      <bottom style="medium"/>
    </border>
    <border>
      <left>
        <color indexed="63"/>
      </left>
      <right>
        <color indexed="63"/>
      </right>
      <top style="thin"/>
      <bottom style="mediu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bottom style="hair"/>
    </border>
    <border>
      <left style="hair"/>
      <right style="thin"/>
      <top style="thin"/>
      <bottom style="thin"/>
    </border>
    <border>
      <left style="hair"/>
      <right style="hair"/>
      <top style="thin"/>
      <bottom style="thin"/>
    </border>
    <border>
      <left style="medium"/>
      <right style="medium"/>
      <top style="medium"/>
      <bottom style="medium"/>
    </border>
    <border>
      <left style="thin"/>
      <right style="hair"/>
      <top/>
      <bottom style="hair"/>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color indexed="63"/>
      </bottom>
    </border>
    <border>
      <left style="thin"/>
      <right style="thin"/>
      <top/>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56"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56" fillId="27"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20" fillId="25" borderId="0" applyNumberFormat="0" applyBorder="0" applyAlignment="0" applyProtection="0"/>
    <xf numFmtId="0" fontId="56" fillId="29"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56" fillId="30" borderId="0" applyNumberFormat="0" applyBorder="0" applyAlignment="0" applyProtection="0"/>
    <xf numFmtId="0" fontId="19" fillId="31"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56" fillId="32" borderId="0" applyNumberFormat="0" applyBorder="0" applyAlignment="0" applyProtection="0"/>
    <xf numFmtId="0" fontId="19" fillId="24" borderId="0" applyNumberFormat="0" applyBorder="0" applyAlignment="0" applyProtection="0"/>
    <xf numFmtId="0" fontId="19" fillId="33" borderId="0" applyNumberFormat="0" applyBorder="0" applyAlignment="0" applyProtection="0"/>
    <xf numFmtId="0" fontId="20" fillId="33" borderId="0" applyNumberFormat="0" applyBorder="0" applyAlignment="0" applyProtection="0"/>
    <xf numFmtId="0" fontId="57" fillId="34" borderId="0" applyNumberFormat="0" applyBorder="0" applyAlignment="0" applyProtection="0"/>
    <xf numFmtId="0" fontId="17" fillId="0" borderId="0" applyFill="0" applyBorder="0" applyAlignment="0">
      <protection/>
    </xf>
    <xf numFmtId="0" fontId="58" fillId="35" borderId="1" applyNumberFormat="0" applyAlignment="0" applyProtection="0"/>
    <xf numFmtId="0" fontId="59" fillId="36" borderId="2"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0" fontId="21"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3" fillId="0" borderId="0" applyNumberFormat="0" applyAlignment="0">
      <protection/>
    </xf>
    <xf numFmtId="207" fontId="0" fillId="0" borderId="0" applyFont="0" applyFill="0" applyBorder="0" applyAlignment="0" applyProtection="0"/>
    <xf numFmtId="0" fontId="19" fillId="0" borderId="0">
      <alignment/>
      <protection/>
    </xf>
    <xf numFmtId="0" fontId="60"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1" fontId="0" fillId="0" borderId="0">
      <alignment/>
      <protection/>
    </xf>
    <xf numFmtId="0" fontId="61" fillId="40" borderId="0" applyNumberFormat="0" applyBorder="0" applyAlignment="0" applyProtection="0"/>
    <xf numFmtId="38" fontId="6" fillId="41" borderId="0" applyNumberFormat="0" applyBorder="0" applyAlignment="0" applyProtection="0"/>
    <xf numFmtId="0" fontId="16" fillId="0" borderId="3" applyNumberFormat="0" applyAlignment="0" applyProtection="0"/>
    <xf numFmtId="0" fontId="16" fillId="0" borderId="4">
      <alignment horizontal="left" vertical="center"/>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42" borderId="1" applyNumberFormat="0" applyAlignment="0" applyProtection="0"/>
    <xf numFmtId="10" fontId="6" fillId="43" borderId="8" applyNumberFormat="0" applyBorder="0" applyAlignment="0" applyProtection="0"/>
    <xf numFmtId="0" fontId="66" fillId="0" borderId="9" applyNumberFormat="0" applyFill="0" applyAlignment="0" applyProtection="0"/>
    <xf numFmtId="0" fontId="24" fillId="0" borderId="0">
      <alignment vertical="top"/>
      <protection/>
    </xf>
    <xf numFmtId="182" fontId="25" fillId="0" borderId="10">
      <alignment horizontal="right"/>
      <protection/>
    </xf>
    <xf numFmtId="0" fontId="67" fillId="44" borderId="0" applyNumberFormat="0" applyBorder="0" applyAlignment="0" applyProtection="0"/>
    <xf numFmtId="37" fontId="26" fillId="0" borderId="0">
      <alignment/>
      <protection/>
    </xf>
    <xf numFmtId="177"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45" borderId="11" applyNumberFormat="0" applyFont="0" applyAlignment="0" applyProtection="0"/>
    <xf numFmtId="0" fontId="68" fillId="35"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208" fontId="27" fillId="0" borderId="0" applyNumberFormat="0" applyFill="0" applyBorder="0" applyAlignment="0" applyProtection="0"/>
    <xf numFmtId="0" fontId="28" fillId="0" borderId="0" applyNumberFormat="0" applyFill="0" applyBorder="0" applyAlignment="0" applyProtection="0"/>
    <xf numFmtId="0" fontId="29" fillId="0" borderId="8">
      <alignment horizontal="center"/>
      <protection/>
    </xf>
    <xf numFmtId="0" fontId="30" fillId="0" borderId="0">
      <alignment/>
      <protection/>
    </xf>
    <xf numFmtId="0" fontId="29" fillId="0" borderId="8">
      <alignment horizontal="center"/>
      <protection/>
    </xf>
    <xf numFmtId="0" fontId="29" fillId="0" borderId="0">
      <alignment horizontal="center" vertical="center"/>
      <protection/>
    </xf>
    <xf numFmtId="0" fontId="31" fillId="46" borderId="0" applyNumberFormat="0" applyFill="0">
      <alignment horizontal="left" vertical="center"/>
      <protection/>
    </xf>
    <xf numFmtId="40" fontId="32" fillId="0" borderId="0" applyBorder="0">
      <alignment horizontal="right"/>
      <protection/>
    </xf>
    <xf numFmtId="169" fontId="0" fillId="0" borderId="0" applyFont="0" applyFill="0" applyBorder="0" applyAlignment="0" applyProtection="0"/>
    <xf numFmtId="0" fontId="0" fillId="0" borderId="0">
      <alignment/>
      <protection/>
    </xf>
    <xf numFmtId="40" fontId="33" fillId="0" borderId="0">
      <alignment/>
      <protection/>
    </xf>
    <xf numFmtId="0" fontId="69" fillId="0" borderId="0" applyNumberFormat="0" applyFill="0" applyBorder="0" applyAlignment="0" applyProtection="0"/>
    <xf numFmtId="0" fontId="70" fillId="0" borderId="13" applyNumberFormat="0" applyFill="0" applyAlignment="0" applyProtection="0"/>
    <xf numFmtId="0" fontId="71" fillId="0" borderId="0" applyNumberFormat="0" applyFill="0" applyBorder="0" applyAlignment="0" applyProtection="0"/>
  </cellStyleXfs>
  <cellXfs count="267">
    <xf numFmtId="0" fontId="0" fillId="0" borderId="0" xfId="0" applyAlignment="1">
      <alignment/>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0" fontId="0" fillId="0" borderId="0" xfId="0" applyBorder="1" applyAlignment="1">
      <alignment horizontal="center" vertical="center" wrapText="1"/>
    </xf>
    <xf numFmtId="0" fontId="0" fillId="0" borderId="0" xfId="0" applyAlignment="1">
      <alignment vertical="center"/>
    </xf>
    <xf numFmtId="0" fontId="1" fillId="0" borderId="0" xfId="0" applyFont="1" applyBorder="1" applyAlignment="1">
      <alignment vertical="center"/>
    </xf>
    <xf numFmtId="0" fontId="0" fillId="0" borderId="0" xfId="0" applyAlignment="1">
      <alignment horizontal="right"/>
    </xf>
    <xf numFmtId="1" fontId="0" fillId="0" borderId="0" xfId="0" applyNumberFormat="1" applyAlignment="1">
      <alignment horizontal="left"/>
    </xf>
    <xf numFmtId="0" fontId="0" fillId="0" borderId="0" xfId="0" applyAlignment="1">
      <alignment horizontal="centerContinuous"/>
    </xf>
    <xf numFmtId="0" fontId="0" fillId="0" borderId="0" xfId="0" applyAlignment="1">
      <alignment vertical="center" wrapText="1"/>
    </xf>
    <xf numFmtId="0" fontId="0" fillId="0" borderId="0" xfId="0" applyAlignment="1">
      <alignment horizontal="left"/>
    </xf>
    <xf numFmtId="0" fontId="0" fillId="0" borderId="0" xfId="0" applyFont="1" applyAlignment="1">
      <alignment/>
    </xf>
    <xf numFmtId="0" fontId="0" fillId="0" borderId="0" xfId="0" applyFont="1" applyAlignment="1">
      <alignment horizontal="right"/>
    </xf>
    <xf numFmtId="1" fontId="0" fillId="0" borderId="0" xfId="0" applyNumberFormat="1" applyFont="1" applyAlignment="1">
      <alignment horizontal="left"/>
    </xf>
    <xf numFmtId="0" fontId="0" fillId="0" borderId="0" xfId="0" applyFont="1" applyAlignment="1">
      <alignment horizontal="left"/>
    </xf>
    <xf numFmtId="0" fontId="0" fillId="0" borderId="8" xfId="0"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Continuous"/>
    </xf>
    <xf numFmtId="0" fontId="5" fillId="0" borderId="0" xfId="0" applyFont="1" applyAlignment="1">
      <alignment/>
    </xf>
    <xf numFmtId="1" fontId="5" fillId="0" borderId="0" xfId="0" applyNumberFormat="1" applyFont="1" applyAlignment="1">
      <alignment horizontal="centerContinuous"/>
    </xf>
    <xf numFmtId="0" fontId="0" fillId="0" borderId="14" xfId="0" applyFont="1" applyBorder="1" applyAlignment="1">
      <alignment horizontal="center" vertical="center" wrapText="1"/>
    </xf>
    <xf numFmtId="0" fontId="5" fillId="0" borderId="14" xfId="0" applyFont="1" applyBorder="1" applyAlignment="1">
      <alignment vertical="center"/>
    </xf>
    <xf numFmtId="0" fontId="5" fillId="0" borderId="0" xfId="0" applyFont="1" applyAlignment="1">
      <alignment horizontal="center"/>
    </xf>
    <xf numFmtId="2" fontId="0" fillId="0" borderId="15" xfId="0" applyNumberFormat="1" applyFont="1" applyBorder="1" applyAlignment="1">
      <alignment horizontal="center"/>
    </xf>
    <xf numFmtId="0" fontId="0" fillId="0" borderId="8"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right" vertical="center"/>
    </xf>
    <xf numFmtId="1"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Alignment="1">
      <alignment horizontal="center" vertical="center"/>
    </xf>
    <xf numFmtId="0" fontId="0" fillId="0" borderId="8" xfId="0" applyBorder="1" applyAlignment="1">
      <alignment horizontal="center" vertical="center" wrapText="1"/>
    </xf>
    <xf numFmtId="2" fontId="0" fillId="0" borderId="14" xfId="0" applyNumberFormat="1" applyFont="1" applyBorder="1" applyAlignment="1">
      <alignment horizontal="right" wrapText="1"/>
    </xf>
    <xf numFmtId="0" fontId="5" fillId="0" borderId="14" xfId="0" applyFont="1" applyBorder="1" applyAlignment="1">
      <alignment horizontal="right"/>
    </xf>
    <xf numFmtId="2" fontId="0" fillId="0" borderId="15" xfId="0" applyNumberFormat="1" applyFont="1" applyBorder="1" applyAlignment="1">
      <alignment/>
    </xf>
    <xf numFmtId="0" fontId="8" fillId="0" borderId="14" xfId="0" applyFont="1" applyBorder="1" applyAlignment="1">
      <alignment/>
    </xf>
    <xf numFmtId="0" fontId="9" fillId="0" borderId="14" xfId="0" applyFont="1" applyBorder="1" applyAlignment="1">
      <alignment/>
    </xf>
    <xf numFmtId="0" fontId="0" fillId="0" borderId="14" xfId="0" applyBorder="1" applyAlignment="1">
      <alignment horizontal="right"/>
    </xf>
    <xf numFmtId="0" fontId="0" fillId="0" borderId="14" xfId="0" applyBorder="1" applyAlignment="1">
      <alignment horizontal="left" wrapText="1"/>
    </xf>
    <xf numFmtId="2" fontId="0" fillId="0" borderId="16" xfId="0" applyNumberFormat="1" applyFont="1" applyBorder="1" applyAlignment="1">
      <alignment horizontal="right" wrapText="1"/>
    </xf>
    <xf numFmtId="2" fontId="0" fillId="0" borderId="15" xfId="0" applyNumberFormat="1" applyFont="1" applyBorder="1" applyAlignment="1">
      <alignment horizontal="center" wrapText="1"/>
    </xf>
    <xf numFmtId="0" fontId="5" fillId="0" borderId="0" xfId="0" applyFont="1" applyAlignment="1">
      <alignment horizontal="centerContinuous"/>
    </xf>
    <xf numFmtId="2" fontId="0"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horizontal="centerContinuous" vertical="center"/>
    </xf>
    <xf numFmtId="2" fontId="0" fillId="0" borderId="14" xfId="0" applyNumberFormat="1" applyFont="1" applyBorder="1" applyAlignment="1">
      <alignment horizontal="left" vertical="center" wrapText="1"/>
    </xf>
    <xf numFmtId="0" fontId="7" fillId="0" borderId="0" xfId="0" applyFont="1" applyAlignment="1">
      <alignment horizontal="center" vertical="center"/>
    </xf>
    <xf numFmtId="0" fontId="0" fillId="0" borderId="8" xfId="0" applyBorder="1" applyAlignment="1">
      <alignment horizontal="left" vertical="center" wrapText="1"/>
    </xf>
    <xf numFmtId="2" fontId="0" fillId="0" borderId="8" xfId="0" applyNumberFormat="1" applyBorder="1" applyAlignment="1">
      <alignment horizontal="center" vertical="center"/>
    </xf>
    <xf numFmtId="1" fontId="0" fillId="0" borderId="14" xfId="0" applyNumberFormat="1" applyFont="1" applyBorder="1" applyAlignment="1">
      <alignment horizontal="right" vertical="top" wrapText="1"/>
    </xf>
    <xf numFmtId="2" fontId="0" fillId="0" borderId="17" xfId="0" applyNumberFormat="1" applyFont="1" applyBorder="1" applyAlignment="1">
      <alignment horizontal="right" vertical="center" wrapText="1"/>
    </xf>
    <xf numFmtId="2" fontId="0" fillId="0" borderId="14" xfId="0" applyNumberFormat="1" applyFont="1" applyBorder="1" applyAlignment="1">
      <alignment horizontal="right" vertical="center" wrapText="1"/>
    </xf>
    <xf numFmtId="2" fontId="0" fillId="0" borderId="14" xfId="0" applyNumberFormat="1" applyFont="1" applyBorder="1" applyAlignment="1">
      <alignment vertical="center" wrapText="1"/>
    </xf>
    <xf numFmtId="0" fontId="0" fillId="0" borderId="0" xfId="0" applyFont="1" applyBorder="1" applyAlignment="1">
      <alignment/>
    </xf>
    <xf numFmtId="1" fontId="0" fillId="0" borderId="17" xfId="0" applyNumberFormat="1" applyFont="1" applyBorder="1" applyAlignment="1">
      <alignment horizontal="right" vertical="center" wrapText="1"/>
    </xf>
    <xf numFmtId="1" fontId="0" fillId="0" borderId="15" xfId="0" applyNumberFormat="1" applyFont="1" applyBorder="1" applyAlignment="1">
      <alignment/>
    </xf>
    <xf numFmtId="1" fontId="0" fillId="0" borderId="14" xfId="0" applyNumberFormat="1" applyFont="1" applyBorder="1" applyAlignment="1">
      <alignment horizontal="right" wrapText="1"/>
    </xf>
    <xf numFmtId="1" fontId="0" fillId="0" borderId="16" xfId="0" applyNumberFormat="1" applyFont="1" applyBorder="1" applyAlignment="1">
      <alignment horizontal="right" wrapText="1"/>
    </xf>
    <xf numFmtId="1" fontId="0" fillId="0" borderId="15" xfId="0" applyNumberFormat="1" applyFont="1" applyBorder="1" applyAlignment="1">
      <alignment horizontal="center" wrapText="1"/>
    </xf>
    <xf numFmtId="1" fontId="0" fillId="0" borderId="17" xfId="0" applyNumberFormat="1" applyFont="1" applyBorder="1" applyAlignment="1">
      <alignment vertical="center"/>
    </xf>
    <xf numFmtId="1" fontId="0" fillId="0" borderId="14" xfId="0" applyNumberFormat="1" applyBorder="1" applyAlignment="1">
      <alignment horizontal="right"/>
    </xf>
    <xf numFmtId="1" fontId="5" fillId="0" borderId="0" xfId="0" applyNumberFormat="1" applyFont="1" applyAlignment="1">
      <alignment/>
    </xf>
    <xf numFmtId="1" fontId="0" fillId="0" borderId="15" xfId="0" applyNumberFormat="1" applyFont="1" applyBorder="1" applyAlignment="1">
      <alignment horizontal="center"/>
    </xf>
    <xf numFmtId="2" fontId="5" fillId="0" borderId="0" xfId="0" applyNumberFormat="1" applyFont="1" applyAlignment="1">
      <alignment/>
    </xf>
    <xf numFmtId="0" fontId="0" fillId="0" borderId="18" xfId="0" applyFont="1" applyBorder="1" applyAlignment="1">
      <alignment/>
    </xf>
    <xf numFmtId="0" fontId="0" fillId="0" borderId="0"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2"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center" wrapText="1"/>
    </xf>
    <xf numFmtId="0" fontId="0" fillId="0" borderId="14" xfId="0" applyBorder="1" applyAlignment="1">
      <alignment vertical="center"/>
    </xf>
    <xf numFmtId="2" fontId="0" fillId="0" borderId="14"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Font="1" applyBorder="1" applyAlignment="1">
      <alignment vertical="center" wrapText="1"/>
    </xf>
    <xf numFmtId="0" fontId="0" fillId="0" borderId="23" xfId="0" applyBorder="1" applyAlignment="1">
      <alignment vertical="center"/>
    </xf>
    <xf numFmtId="2" fontId="0" fillId="0" borderId="23" xfId="0" applyNumberFormat="1" applyBorder="1" applyAlignment="1">
      <alignment horizontal="center" vertical="center"/>
    </xf>
    <xf numFmtId="1" fontId="0" fillId="0" borderId="23" xfId="0" applyNumberFormat="1" applyBorder="1" applyAlignment="1">
      <alignment horizontal="center" vertical="center"/>
    </xf>
    <xf numFmtId="0" fontId="0" fillId="0" borderId="0" xfId="0" applyFont="1" applyAlignment="1">
      <alignment vertical="center" wrapText="1"/>
    </xf>
    <xf numFmtId="0" fontId="10" fillId="0" borderId="0" xfId="0" applyFont="1" applyAlignment="1">
      <alignment horizontal="centerContinuous" vertical="center" wrapText="1"/>
    </xf>
    <xf numFmtId="0" fontId="11" fillId="0" borderId="8" xfId="0" applyFont="1" applyBorder="1" applyAlignment="1">
      <alignment horizontal="center" vertical="center" wrapText="1"/>
    </xf>
    <xf numFmtId="0" fontId="13" fillId="0" borderId="0" xfId="123" applyFont="1">
      <alignment/>
      <protection/>
    </xf>
    <xf numFmtId="0" fontId="6" fillId="0" borderId="0" xfId="0" applyFont="1" applyAlignment="1">
      <alignment/>
    </xf>
    <xf numFmtId="0" fontId="0" fillId="0" borderId="8" xfId="0" applyFont="1" applyBorder="1" applyAlignment="1">
      <alignment/>
    </xf>
    <xf numFmtId="0" fontId="0" fillId="0" borderId="24" xfId="0" applyFont="1" applyBorder="1" applyAlignment="1">
      <alignment/>
    </xf>
    <xf numFmtId="0" fontId="1" fillId="0" borderId="18" xfId="0" applyFont="1" applyBorder="1" applyAlignment="1">
      <alignment/>
    </xf>
    <xf numFmtId="0" fontId="0" fillId="0" borderId="4" xfId="0" applyFont="1" applyBorder="1" applyAlignment="1">
      <alignment/>
    </xf>
    <xf numFmtId="0" fontId="0" fillId="0" borderId="0" xfId="0" applyFont="1" applyAlignment="1">
      <alignment horizontal="center"/>
    </xf>
    <xf numFmtId="0" fontId="0" fillId="0" borderId="0" xfId="0" applyFont="1" applyAlignment="1">
      <alignment/>
    </xf>
    <xf numFmtId="0" fontId="6" fillId="0" borderId="0" xfId="0" applyFont="1" applyAlignment="1">
      <alignment/>
    </xf>
    <xf numFmtId="0" fontId="0" fillId="0" borderId="0" xfId="0" applyFont="1" applyAlignment="1">
      <alignment textRotation="38"/>
    </xf>
    <xf numFmtId="0" fontId="14" fillId="0" borderId="0" xfId="0" applyFont="1" applyBorder="1" applyAlignment="1">
      <alignment vertical="top"/>
    </xf>
    <xf numFmtId="0" fontId="15" fillId="0" borderId="0" xfId="0" applyFont="1" applyBorder="1" applyAlignment="1">
      <alignment horizontal="center" vertical="center"/>
    </xf>
    <xf numFmtId="0" fontId="0"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top"/>
    </xf>
    <xf numFmtId="2" fontId="1" fillId="0" borderId="0" xfId="0" applyNumberFormat="1" applyFont="1" applyBorder="1" applyAlignment="1">
      <alignment horizontal="center" vertical="center"/>
    </xf>
    <xf numFmtId="0" fontId="6" fillId="0" borderId="0" xfId="0" applyFont="1" applyBorder="1" applyAlignment="1">
      <alignment horizontal="left" vertical="top" wrapText="1"/>
    </xf>
    <xf numFmtId="2" fontId="0" fillId="0" borderId="25" xfId="0" applyNumberFormat="1" applyFont="1" applyBorder="1" applyAlignment="1">
      <alignment horizontal="right" vertical="center"/>
    </xf>
    <xf numFmtId="2" fontId="5" fillId="0" borderId="26" xfId="0" applyNumberFormat="1" applyFont="1" applyBorder="1" applyAlignment="1">
      <alignment horizontal="center" vertical="center"/>
    </xf>
    <xf numFmtId="0" fontId="5" fillId="0" borderId="0" xfId="0" applyFont="1" applyAlignment="1">
      <alignment/>
    </xf>
    <xf numFmtId="0" fontId="16" fillId="0" borderId="0" xfId="0" applyFont="1" applyAlignment="1">
      <alignment/>
    </xf>
    <xf numFmtId="1" fontId="0" fillId="0" borderId="0" xfId="0" applyNumberFormat="1" applyFont="1" applyBorder="1" applyAlignment="1">
      <alignment horizontal="left" vertical="center"/>
    </xf>
    <xf numFmtId="1" fontId="0" fillId="0" borderId="18" xfId="0" applyNumberFormat="1" applyFont="1" applyBorder="1" applyAlignment="1">
      <alignment horizontal="left" vertical="center"/>
    </xf>
    <xf numFmtId="2" fontId="0" fillId="47" borderId="17" xfId="0" applyNumberFormat="1" applyFont="1" applyFill="1" applyBorder="1" applyAlignment="1">
      <alignment horizontal="right" vertical="center" wrapText="1"/>
    </xf>
    <xf numFmtId="1" fontId="0" fillId="47" borderId="17" xfId="0" applyNumberFormat="1" applyFont="1" applyFill="1" applyBorder="1" applyAlignment="1">
      <alignment horizontal="right" vertical="center" wrapText="1"/>
    </xf>
    <xf numFmtId="202" fontId="0" fillId="47" borderId="0" xfId="0" applyNumberFormat="1" applyFont="1" applyFill="1" applyBorder="1" applyAlignment="1">
      <alignment horizontal="left" vertical="center"/>
    </xf>
    <xf numFmtId="0" fontId="0" fillId="0" borderId="0" xfId="0" applyFont="1" applyFill="1" applyAlignment="1">
      <alignment/>
    </xf>
    <xf numFmtId="0" fontId="1" fillId="0" borderId="0" xfId="0" applyFont="1" applyAlignment="1">
      <alignment horizontal="justify" vertical="center" wrapText="1"/>
    </xf>
    <xf numFmtId="0" fontId="1" fillId="0" borderId="0" xfId="0" applyFont="1" applyAlignment="1">
      <alignment horizontal="center"/>
    </xf>
    <xf numFmtId="0" fontId="5" fillId="0" borderId="0" xfId="122" applyFont="1" applyAlignment="1">
      <alignment horizontal="center"/>
      <protection/>
    </xf>
    <xf numFmtId="0" fontId="1" fillId="0" borderId="0" xfId="0" applyFont="1" applyBorder="1" applyAlignment="1">
      <alignment horizontal="right"/>
    </xf>
    <xf numFmtId="1" fontId="1" fillId="0" borderId="27" xfId="0" applyNumberFormat="1" applyFont="1" applyBorder="1" applyAlignment="1">
      <alignment/>
    </xf>
    <xf numFmtId="0" fontId="0" fillId="0" borderId="20" xfId="0" applyFont="1" applyBorder="1" applyAlignment="1">
      <alignment horizontal="justify" vertical="center" wrapText="1"/>
    </xf>
    <xf numFmtId="0" fontId="0" fillId="0" borderId="20" xfId="0" applyBorder="1" applyAlignment="1">
      <alignment horizontal="left" vertical="center"/>
    </xf>
    <xf numFmtId="2" fontId="0" fillId="0" borderId="28" xfId="0" applyNumberFormat="1" applyBorder="1" applyAlignment="1">
      <alignment horizontal="right" vertical="center"/>
    </xf>
    <xf numFmtId="0" fontId="0" fillId="0" borderId="21" xfId="0" applyBorder="1" applyAlignment="1">
      <alignment horizontal="center" vertical="center" wrapText="1"/>
    </xf>
    <xf numFmtId="0" fontId="0" fillId="0" borderId="14" xfId="0" applyBorder="1" applyAlignment="1">
      <alignment/>
    </xf>
    <xf numFmtId="2" fontId="0" fillId="0" borderId="14" xfId="0" applyNumberFormat="1" applyBorder="1" applyAlignment="1">
      <alignment/>
    </xf>
    <xf numFmtId="2" fontId="0" fillId="0" borderId="29" xfId="0" applyNumberFormat="1" applyBorder="1" applyAlignment="1">
      <alignment/>
    </xf>
    <xf numFmtId="2" fontId="1" fillId="0" borderId="29" xfId="0" applyNumberFormat="1" applyFont="1" applyBorder="1" applyAlignment="1">
      <alignment/>
    </xf>
    <xf numFmtId="0" fontId="0" fillId="0" borderId="14" xfId="0" applyFont="1" applyBorder="1" applyAlignment="1">
      <alignment horizontal="justify" vertical="center" wrapText="1"/>
    </xf>
    <xf numFmtId="0" fontId="0" fillId="0" borderId="14" xfId="0" applyBorder="1" applyAlignment="1">
      <alignment horizontal="left" vertical="center"/>
    </xf>
    <xf numFmtId="2" fontId="0" fillId="0" borderId="29" xfId="0" applyNumberFormat="1" applyBorder="1" applyAlignment="1">
      <alignment horizontal="right" vertical="center"/>
    </xf>
    <xf numFmtId="0" fontId="0" fillId="0" borderId="21" xfId="0" applyBorder="1" applyAlignment="1">
      <alignment horizontal="center"/>
    </xf>
    <xf numFmtId="2" fontId="1" fillId="0" borderId="29" xfId="0" applyNumberFormat="1" applyFont="1" applyBorder="1" applyAlignment="1">
      <alignment horizontal="right" vertical="center"/>
    </xf>
    <xf numFmtId="0" fontId="0" fillId="0" borderId="21" xfId="0" applyBorder="1" applyAlignment="1">
      <alignment horizontal="right"/>
    </xf>
    <xf numFmtId="1" fontId="0" fillId="0" borderId="14" xfId="0" applyNumberFormat="1" applyBorder="1" applyAlignment="1">
      <alignment/>
    </xf>
    <xf numFmtId="0" fontId="0" fillId="0" borderId="14" xfId="0" applyBorder="1" applyAlignment="1">
      <alignment wrapText="1"/>
    </xf>
    <xf numFmtId="1" fontId="0" fillId="0" borderId="14" xfId="0" applyNumberFormat="1" applyBorder="1" applyAlignment="1">
      <alignment vertical="center"/>
    </xf>
    <xf numFmtId="0" fontId="0" fillId="0" borderId="14" xfId="0" applyFill="1" applyBorder="1" applyAlignment="1">
      <alignment/>
    </xf>
    <xf numFmtId="0" fontId="0" fillId="0" borderId="14" xfId="0" applyFont="1" applyFill="1" applyBorder="1" applyAlignment="1">
      <alignment/>
    </xf>
    <xf numFmtId="0" fontId="0" fillId="0" borderId="14" xfId="0" applyFont="1" applyBorder="1" applyAlignment="1">
      <alignment/>
    </xf>
    <xf numFmtId="181" fontId="0" fillId="0" borderId="14" xfId="0" applyNumberFormat="1" applyBorder="1" applyAlignment="1">
      <alignment/>
    </xf>
    <xf numFmtId="0" fontId="0" fillId="0" borderId="14" xfId="0" applyBorder="1" applyAlignment="1">
      <alignment/>
    </xf>
    <xf numFmtId="0" fontId="0" fillId="0" borderId="23" xfId="0" applyFont="1" applyBorder="1" applyAlignment="1">
      <alignment horizontal="justify" vertical="center" wrapText="1"/>
    </xf>
    <xf numFmtId="0" fontId="0" fillId="0" borderId="23" xfId="0" applyFont="1" applyBorder="1" applyAlignment="1">
      <alignment vertical="center"/>
    </xf>
    <xf numFmtId="181" fontId="0" fillId="0" borderId="23" xfId="0" applyNumberFormat="1" applyBorder="1" applyAlignment="1">
      <alignment vertical="center"/>
    </xf>
    <xf numFmtId="2" fontId="1" fillId="0" borderId="30" xfId="0" applyNumberFormat="1" applyFont="1" applyBorder="1" applyAlignment="1">
      <alignment horizontal="right" vertical="center"/>
    </xf>
    <xf numFmtId="0" fontId="0" fillId="0" borderId="0" xfId="0" applyAlignment="1">
      <alignment/>
    </xf>
    <xf numFmtId="2" fontId="0" fillId="0" borderId="0" xfId="0" applyNumberFormat="1" applyFill="1" applyBorder="1" applyAlignment="1">
      <alignment horizontal="center" vertical="center"/>
    </xf>
    <xf numFmtId="2" fontId="0" fillId="0" borderId="0" xfId="0" applyNumberFormat="1" applyAlignment="1">
      <alignment vertical="center"/>
    </xf>
    <xf numFmtId="2" fontId="0" fillId="0" borderId="31" xfId="0" applyNumberFormat="1" applyBorder="1" applyAlignment="1">
      <alignment/>
    </xf>
    <xf numFmtId="2" fontId="0" fillId="0" borderId="32" xfId="0" applyNumberFormat="1" applyBorder="1" applyAlignment="1">
      <alignment horizontal="right" vertical="center"/>
    </xf>
    <xf numFmtId="2" fontId="1" fillId="0" borderId="33" xfId="0" applyNumberFormat="1" applyFont="1" applyBorder="1" applyAlignment="1">
      <alignment/>
    </xf>
    <xf numFmtId="0" fontId="0" fillId="0" borderId="14" xfId="0" applyFont="1" applyBorder="1" applyAlignment="1">
      <alignment horizontal="left" vertical="center"/>
    </xf>
    <xf numFmtId="2" fontId="0" fillId="0" borderId="31" xfId="0" applyNumberFormat="1" applyBorder="1" applyAlignment="1">
      <alignment horizontal="right" vertical="center"/>
    </xf>
    <xf numFmtId="0" fontId="0" fillId="0" borderId="32" xfId="0" applyBorder="1" applyAlignment="1">
      <alignment/>
    </xf>
    <xf numFmtId="2" fontId="1" fillId="0" borderId="33" xfId="0" applyNumberFormat="1" applyFont="1" applyBorder="1"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2" fontId="0" fillId="0" borderId="14" xfId="0" applyNumberFormat="1" applyBorder="1" applyAlignment="1">
      <alignment vertical="center" wrapText="1"/>
    </xf>
    <xf numFmtId="2" fontId="0" fillId="0" borderId="14" xfId="0" applyNumberFormat="1" applyBorder="1" applyAlignment="1">
      <alignment horizontal="center" vertical="center" wrapText="1"/>
    </xf>
    <xf numFmtId="0" fontId="0" fillId="0" borderId="14" xfId="0" applyFont="1" applyBorder="1" applyAlignment="1">
      <alignment vertical="center" wrapText="1"/>
    </xf>
    <xf numFmtId="1" fontId="0" fillId="0" borderId="14" xfId="0" applyNumberFormat="1" applyFont="1" applyBorder="1" applyAlignment="1">
      <alignment vertical="center" wrapText="1"/>
    </xf>
    <xf numFmtId="2" fontId="1" fillId="0" borderId="14" xfId="0" applyNumberFormat="1" applyFont="1" applyBorder="1" applyAlignment="1">
      <alignment horizontal="right"/>
    </xf>
    <xf numFmtId="1" fontId="0" fillId="0" borderId="14" xfId="0" applyNumberFormat="1" applyBorder="1" applyAlignment="1">
      <alignment horizontal="left" vertical="center"/>
    </xf>
    <xf numFmtId="0" fontId="0" fillId="0" borderId="14" xfId="0" applyFont="1" applyBorder="1" applyAlignment="1">
      <alignment vertical="center"/>
    </xf>
    <xf numFmtId="1" fontId="0" fillId="0" borderId="16" xfId="0" applyNumberFormat="1" applyBorder="1" applyAlignment="1">
      <alignment vertical="center" wrapText="1"/>
    </xf>
    <xf numFmtId="0" fontId="0" fillId="0" borderId="17" xfId="0" applyBorder="1" applyAlignment="1">
      <alignment vertical="center" wrapText="1"/>
    </xf>
    <xf numFmtId="1" fontId="1" fillId="0" borderId="34" xfId="0" applyNumberFormat="1" applyFont="1" applyBorder="1" applyAlignment="1">
      <alignment wrapText="1"/>
    </xf>
    <xf numFmtId="0" fontId="0" fillId="0" borderId="17" xfId="0" applyBorder="1" applyAlignment="1">
      <alignment horizontal="center" vertical="center" wrapText="1"/>
    </xf>
    <xf numFmtId="0" fontId="0" fillId="0" borderId="17" xfId="0" applyFont="1" applyBorder="1" applyAlignment="1">
      <alignment horizontal="justify" vertical="center" wrapText="1"/>
    </xf>
    <xf numFmtId="1" fontId="0" fillId="0" borderId="16" xfId="0" applyNumberFormat="1" applyBorder="1" applyAlignment="1">
      <alignment horizontal="right" vertical="center" wrapText="1"/>
    </xf>
    <xf numFmtId="2" fontId="0" fillId="47" borderId="20" xfId="0" applyNumberFormat="1" applyFill="1" applyBorder="1" applyAlignment="1">
      <alignment horizontal="center" vertical="center"/>
    </xf>
    <xf numFmtId="2" fontId="0" fillId="47" borderId="14" xfId="0" applyNumberFormat="1" applyFill="1" applyBorder="1" applyAlignment="1">
      <alignment horizontal="center" vertical="center"/>
    </xf>
    <xf numFmtId="0" fontId="18" fillId="0" borderId="8" xfId="123" applyFont="1" applyBorder="1" applyAlignment="1">
      <alignment horizontal="center" vertical="center" wrapText="1"/>
      <protection/>
    </xf>
    <xf numFmtId="2" fontId="13" fillId="0" borderId="0" xfId="121" applyNumberFormat="1" applyFont="1">
      <alignment/>
      <protection/>
    </xf>
    <xf numFmtId="2" fontId="13" fillId="0" borderId="0" xfId="123" applyNumberFormat="1" applyFont="1">
      <alignment/>
      <protection/>
    </xf>
    <xf numFmtId="0" fontId="0" fillId="0" borderId="0" xfId="0" applyFont="1" applyAlignment="1">
      <alignment horizontal="center" vertical="top"/>
    </xf>
    <xf numFmtId="1" fontId="0" fillId="0" borderId="0" xfId="0" applyNumberFormat="1" applyFont="1" applyAlignment="1">
      <alignment/>
    </xf>
    <xf numFmtId="1"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202" fontId="0" fillId="0" borderId="0" xfId="0" applyNumberFormat="1" applyFont="1" applyFill="1" applyBorder="1" applyAlignment="1">
      <alignment horizontal="left" vertical="center"/>
    </xf>
    <xf numFmtId="0" fontId="0" fillId="0" borderId="14" xfId="0" applyFont="1" applyFill="1" applyBorder="1" applyAlignment="1">
      <alignment horizontal="justify" vertical="top" wrapText="1"/>
    </xf>
    <xf numFmtId="0" fontId="0" fillId="0" borderId="14" xfId="0" applyFont="1" applyFill="1" applyBorder="1" applyAlignment="1">
      <alignment horizontal="center"/>
    </xf>
    <xf numFmtId="200" fontId="0" fillId="0" borderId="14" xfId="0" applyNumberFormat="1" applyFont="1" applyFill="1" applyBorder="1" applyAlignment="1">
      <alignment horizontal="right" wrapText="1"/>
    </xf>
    <xf numFmtId="2" fontId="0" fillId="0" borderId="29" xfId="0" applyNumberFormat="1" applyBorder="1" applyAlignment="1">
      <alignment horizontal="right"/>
    </xf>
    <xf numFmtId="2" fontId="0" fillId="0" borderId="14" xfId="0" applyNumberFormat="1" applyBorder="1" applyAlignment="1">
      <alignment/>
    </xf>
    <xf numFmtId="0" fontId="0" fillId="0" borderId="14" xfId="0" applyFont="1" applyFill="1" applyBorder="1" applyAlignment="1">
      <alignment horizontal="justify" wrapText="1"/>
    </xf>
    <xf numFmtId="0" fontId="5" fillId="0" borderId="0" xfId="0" applyFont="1" applyFill="1" applyAlignment="1">
      <alignment vertical="center"/>
    </xf>
    <xf numFmtId="1" fontId="5" fillId="0" borderId="0" xfId="0" applyNumberFormat="1" applyFont="1" applyFill="1" applyAlignment="1">
      <alignment horizontal="left" vertical="center"/>
    </xf>
    <xf numFmtId="0" fontId="0" fillId="47" borderId="14" xfId="0" applyFill="1" applyBorder="1" applyAlignment="1">
      <alignment vertical="center" wrapText="1"/>
    </xf>
    <xf numFmtId="0" fontId="72" fillId="0" borderId="0" xfId="123" applyFont="1">
      <alignment/>
      <protection/>
    </xf>
    <xf numFmtId="0" fontId="0" fillId="0" borderId="0" xfId="0" applyFill="1" applyAlignment="1">
      <alignment/>
    </xf>
    <xf numFmtId="0" fontId="0" fillId="0" borderId="0" xfId="0" applyFill="1" applyAlignment="1">
      <alignment/>
    </xf>
    <xf numFmtId="0" fontId="0" fillId="0" borderId="0" xfId="0" applyFill="1" applyAlignment="1">
      <alignment horizontal="right"/>
    </xf>
    <xf numFmtId="2" fontId="0" fillId="0" borderId="8" xfId="0" applyNumberFormat="1" applyFill="1" applyBorder="1" applyAlignment="1">
      <alignment horizontal="center" vertical="center"/>
    </xf>
    <xf numFmtId="2" fontId="0" fillId="0" borderId="20" xfId="0" applyNumberFormat="1" applyFill="1" applyBorder="1" applyAlignment="1">
      <alignment horizontal="center" vertical="center"/>
    </xf>
    <xf numFmtId="2" fontId="0" fillId="0" borderId="14" xfId="0" applyNumberFormat="1" applyFill="1" applyBorder="1" applyAlignment="1">
      <alignment/>
    </xf>
    <xf numFmtId="2" fontId="0" fillId="0" borderId="14" xfId="0" applyNumberFormat="1" applyFill="1" applyBorder="1" applyAlignment="1">
      <alignment horizontal="right" vertical="center"/>
    </xf>
    <xf numFmtId="2" fontId="0" fillId="0" borderId="14" xfId="0" applyNumberFormat="1" applyFill="1" applyBorder="1" applyAlignment="1">
      <alignment horizontal="right"/>
    </xf>
    <xf numFmtId="0" fontId="0" fillId="0" borderId="14" xfId="0" applyFont="1" applyFill="1" applyBorder="1" applyAlignment="1">
      <alignment/>
    </xf>
    <xf numFmtId="2" fontId="0" fillId="0" borderId="23" xfId="0" applyNumberFormat="1" applyFill="1" applyBorder="1" applyAlignment="1">
      <alignment vertical="center"/>
    </xf>
    <xf numFmtId="0" fontId="0" fillId="0" borderId="22" xfId="0" applyBorder="1" applyAlignment="1">
      <alignment horizontal="right" vertical="top"/>
    </xf>
    <xf numFmtId="0" fontId="0" fillId="0" borderId="21" xfId="0" applyBorder="1" applyAlignment="1">
      <alignment horizontal="right" vertical="top"/>
    </xf>
    <xf numFmtId="0" fontId="0" fillId="0" borderId="19" xfId="0" applyBorder="1" applyAlignment="1">
      <alignment horizontal="right" vertical="top"/>
    </xf>
    <xf numFmtId="0" fontId="0" fillId="0" borderId="17" xfId="0" applyBorder="1" applyAlignment="1">
      <alignment horizontal="center"/>
    </xf>
    <xf numFmtId="2" fontId="0" fillId="0" borderId="17" xfId="0" applyNumberFormat="1" applyFont="1" applyFill="1" applyBorder="1" applyAlignment="1">
      <alignment horizontal="right"/>
    </xf>
    <xf numFmtId="2" fontId="0" fillId="0" borderId="17" xfId="0" applyNumberFormat="1" applyFont="1" applyBorder="1" applyAlignment="1">
      <alignment horizontal="right"/>
    </xf>
    <xf numFmtId="2" fontId="0" fillId="0" borderId="17" xfId="0" applyNumberFormat="1" applyBorder="1" applyAlignment="1">
      <alignment horizontal="right" wrapText="1"/>
    </xf>
    <xf numFmtId="1" fontId="0" fillId="0" borderId="17" xfId="0" applyNumberFormat="1" applyBorder="1" applyAlignment="1">
      <alignment wrapText="1"/>
    </xf>
    <xf numFmtId="0" fontId="0" fillId="0" borderId="14" xfId="0" applyBorder="1" applyAlignment="1">
      <alignment horizontal="center"/>
    </xf>
    <xf numFmtId="2" fontId="0" fillId="0" borderId="14" xfId="0" applyNumberFormat="1" applyFont="1" applyFill="1" applyBorder="1" applyAlignment="1">
      <alignment horizontal="right"/>
    </xf>
    <xf numFmtId="0" fontId="0" fillId="0" borderId="14" xfId="0" applyFont="1" applyBorder="1" applyAlignment="1">
      <alignment horizontal="right"/>
    </xf>
    <xf numFmtId="2" fontId="0" fillId="0" borderId="14" xfId="0" applyNumberFormat="1" applyBorder="1" applyAlignment="1">
      <alignment horizontal="right" wrapText="1"/>
    </xf>
    <xf numFmtId="1" fontId="0" fillId="0" borderId="14" xfId="0" applyNumberFormat="1" applyBorder="1" applyAlignment="1">
      <alignment wrapText="1"/>
    </xf>
    <xf numFmtId="2" fontId="0" fillId="0" borderId="14" xfId="0" applyNumberFormat="1" applyFill="1" applyBorder="1" applyAlignment="1">
      <alignment horizontal="right" wrapText="1"/>
    </xf>
    <xf numFmtId="181" fontId="0" fillId="0" borderId="14" xfId="0" applyNumberFormat="1" applyBorder="1" applyAlignment="1">
      <alignment horizontal="right" wrapText="1"/>
    </xf>
    <xf numFmtId="1" fontId="0" fillId="0" borderId="14" xfId="0" applyNumberFormat="1" applyFont="1" applyBorder="1" applyAlignment="1">
      <alignment wrapText="1"/>
    </xf>
    <xf numFmtId="0" fontId="0" fillId="0" borderId="14" xfId="0" applyFill="1" applyBorder="1" applyAlignment="1">
      <alignment horizontal="center"/>
    </xf>
    <xf numFmtId="1" fontId="0" fillId="0" borderId="16" xfId="0" applyNumberFormat="1" applyBorder="1" applyAlignment="1">
      <alignment wrapText="1"/>
    </xf>
    <xf numFmtId="0" fontId="0" fillId="0" borderId="17" xfId="0" applyBorder="1" applyAlignment="1">
      <alignment horizontal="left"/>
    </xf>
    <xf numFmtId="2" fontId="0" fillId="0" borderId="17" xfId="0" applyNumberFormat="1" applyFont="1" applyFill="1" applyBorder="1" applyAlignment="1">
      <alignment horizontal="center"/>
    </xf>
    <xf numFmtId="2" fontId="0" fillId="0" borderId="17" xfId="0" applyNumberFormat="1" applyFont="1" applyBorder="1" applyAlignment="1">
      <alignment horizontal="center"/>
    </xf>
    <xf numFmtId="2" fontId="0" fillId="0" borderId="17" xfId="0" applyNumberFormat="1" applyBorder="1" applyAlignment="1">
      <alignment wrapText="1"/>
    </xf>
    <xf numFmtId="2" fontId="0" fillId="0" borderId="17" xfId="0" applyNumberFormat="1" applyBorder="1" applyAlignment="1">
      <alignment horizontal="center" wrapText="1"/>
    </xf>
    <xf numFmtId="2" fontId="0" fillId="0" borderId="14" xfId="0" applyNumberFormat="1" applyFont="1" applyFill="1" applyBorder="1" applyAlignment="1">
      <alignment horizontal="center"/>
    </xf>
    <xf numFmtId="0" fontId="0" fillId="0" borderId="14" xfId="0" applyFont="1" applyBorder="1" applyAlignment="1">
      <alignment horizontal="center"/>
    </xf>
    <xf numFmtId="2" fontId="0" fillId="0" borderId="14" xfId="0" applyNumberFormat="1" applyBorder="1" applyAlignment="1">
      <alignment wrapText="1"/>
    </xf>
    <xf numFmtId="2" fontId="0" fillId="0" borderId="14" xfId="0" applyNumberFormat="1" applyFill="1" applyBorder="1" applyAlignment="1">
      <alignment horizontal="center" wrapText="1"/>
    </xf>
    <xf numFmtId="181" fontId="0" fillId="0" borderId="14" xfId="0" applyNumberFormat="1" applyBorder="1" applyAlignment="1">
      <alignment horizontal="center" wrapText="1"/>
    </xf>
    <xf numFmtId="0" fontId="37" fillId="0" borderId="0" xfId="0" applyFont="1" applyAlignment="1">
      <alignment horizontal="left" vertical="center"/>
    </xf>
    <xf numFmtId="2" fontId="0" fillId="0" borderId="14" xfId="0" applyNumberFormat="1" applyFont="1" applyBorder="1" applyAlignment="1">
      <alignment horizontal="right" vertical="center" shrinkToFit="1"/>
    </xf>
    <xf numFmtId="1" fontId="0" fillId="0" borderId="14" xfId="0" applyNumberFormat="1" applyFont="1" applyBorder="1" applyAlignment="1">
      <alignment horizontal="right" vertical="center" shrinkToFit="1"/>
    </xf>
    <xf numFmtId="0" fontId="5" fillId="0" borderId="35" xfId="0" applyFont="1" applyBorder="1" applyAlignment="1">
      <alignment vertical="center"/>
    </xf>
    <xf numFmtId="1" fontId="0" fillId="0" borderId="36" xfId="0" applyNumberFormat="1" applyFont="1" applyBorder="1" applyAlignment="1">
      <alignment horizontal="center"/>
    </xf>
    <xf numFmtId="2" fontId="0" fillId="0" borderId="17" xfId="0" applyNumberFormat="1" applyFont="1" applyBorder="1" applyAlignment="1">
      <alignment horizontal="center" wrapText="1"/>
    </xf>
    <xf numFmtId="2" fontId="0" fillId="0" borderId="32" xfId="0" applyNumberFormat="1" applyFont="1" applyBorder="1" applyAlignment="1">
      <alignment horizontal="center"/>
    </xf>
    <xf numFmtId="1" fontId="0" fillId="0" borderId="22" xfId="0" applyNumberFormat="1" applyFont="1" applyBorder="1" applyAlignment="1">
      <alignment horizontal="center"/>
    </xf>
    <xf numFmtId="2" fontId="0" fillId="0" borderId="23" xfId="0" applyNumberFormat="1" applyFont="1" applyBorder="1" applyAlignment="1">
      <alignment horizontal="center"/>
    </xf>
    <xf numFmtId="2" fontId="0" fillId="0" borderId="23" xfId="0" applyNumberFormat="1" applyFont="1" applyBorder="1" applyAlignment="1">
      <alignment horizontal="center" wrapText="1"/>
    </xf>
    <xf numFmtId="2" fontId="0" fillId="0" borderId="30" xfId="0" applyNumberFormat="1" applyFont="1" applyBorder="1" applyAlignment="1">
      <alignment horizontal="center"/>
    </xf>
    <xf numFmtId="2" fontId="38" fillId="0" borderId="14" xfId="0" applyNumberFormat="1" applyFont="1" applyFill="1" applyBorder="1" applyAlignment="1">
      <alignment horizont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0" borderId="8" xfId="0" applyFont="1" applyBorder="1" applyAlignment="1">
      <alignment horizontal="center" vertical="center"/>
    </xf>
    <xf numFmtId="181" fontId="1" fillId="0" borderId="14" xfId="0" applyNumberFormat="1" applyFont="1" applyBorder="1" applyAlignment="1">
      <alignment horizontal="center"/>
    </xf>
    <xf numFmtId="2" fontId="1" fillId="0" borderId="14" xfId="0" applyNumberFormat="1" applyFont="1" applyBorder="1" applyAlignment="1">
      <alignment horizont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justify" wrapText="1"/>
    </xf>
    <xf numFmtId="0" fontId="0" fillId="0" borderId="42" xfId="0" applyFont="1" applyBorder="1" applyAlignment="1">
      <alignment horizontal="justify" wrapText="1"/>
    </xf>
    <xf numFmtId="0" fontId="0" fillId="0" borderId="43" xfId="0" applyFont="1" applyBorder="1" applyAlignment="1">
      <alignment horizontal="justify" wrapText="1"/>
    </xf>
    <xf numFmtId="0" fontId="0" fillId="0" borderId="44" xfId="0" applyFont="1" applyBorder="1" applyAlignment="1">
      <alignment horizontal="justify" wrapText="1"/>
    </xf>
    <xf numFmtId="0" fontId="0" fillId="0" borderId="45" xfId="0" applyFont="1" applyBorder="1" applyAlignment="1">
      <alignment horizontal="justify" wrapText="1"/>
    </xf>
    <xf numFmtId="0" fontId="0" fillId="0" borderId="46" xfId="0" applyFont="1" applyBorder="1" applyAlignment="1">
      <alignment horizontal="justify" wrapText="1"/>
    </xf>
    <xf numFmtId="0" fontId="0" fillId="0" borderId="0" xfId="0" applyFont="1" applyBorder="1" applyAlignment="1">
      <alignment horizontal="left" vertical="center" wrapText="1"/>
    </xf>
    <xf numFmtId="0" fontId="0" fillId="0" borderId="0" xfId="0" applyFont="1" applyAlignment="1">
      <alignment horizontal="center"/>
    </xf>
    <xf numFmtId="0" fontId="0" fillId="0" borderId="4" xfId="0" applyFont="1" applyBorder="1" applyAlignment="1">
      <alignment horizontal="center"/>
    </xf>
    <xf numFmtId="0" fontId="5" fillId="0" borderId="47" xfId="0" applyFont="1" applyBorder="1" applyAlignment="1">
      <alignment horizontal="center"/>
    </xf>
    <xf numFmtId="0" fontId="0" fillId="0" borderId="37" xfId="0" applyFont="1" applyBorder="1" applyAlignment="1">
      <alignment horizontal="center"/>
    </xf>
    <xf numFmtId="0" fontId="0" fillId="0" borderId="48" xfId="0" applyFont="1" applyBorder="1" applyAlignment="1">
      <alignment horizontal="center"/>
    </xf>
    <xf numFmtId="0" fontId="0" fillId="0" borderId="38" xfId="0" applyFont="1" applyBorder="1" applyAlignment="1">
      <alignment horizontal="center"/>
    </xf>
  </cellXfs>
  <cellStyles count="1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 Currency (0)" xfId="58"/>
    <cellStyle name="Calculation" xfId="59"/>
    <cellStyle name="Check Cell" xfId="60"/>
    <cellStyle name="Comma" xfId="61"/>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xfId="70"/>
    <cellStyle name="Comma 2" xfId="71"/>
    <cellStyle name="Comma 3" xfId="72"/>
    <cellStyle name="Comma 4" xfId="73"/>
    <cellStyle name="Comma 5" xfId="74"/>
    <cellStyle name="Comma 6" xfId="75"/>
    <cellStyle name="Copied" xfId="76"/>
    <cellStyle name="Currency" xfId="77"/>
    <cellStyle name="Currency [0]" xfId="78"/>
    <cellStyle name="Currency 2" xfId="79"/>
    <cellStyle name="Currency 3" xfId="80"/>
    <cellStyle name="Currency 4" xfId="81"/>
    <cellStyle name="Currency 5" xfId="82"/>
    <cellStyle name="Emphasis 1" xfId="83"/>
    <cellStyle name="Emphasis 2" xfId="84"/>
    <cellStyle name="Emphasis 3" xfId="85"/>
    <cellStyle name="Entered" xfId="86"/>
    <cellStyle name="Euro" xfId="87"/>
    <cellStyle name="Excel Built-in Normal" xfId="88"/>
    <cellStyle name="Explanatory Text" xfId="89"/>
    <cellStyle name="Fixed" xfId="90"/>
    <cellStyle name="Followed Hyperlink" xfId="91"/>
    <cellStyle name="general" xfId="92"/>
    <cellStyle name="Good" xfId="93"/>
    <cellStyle name="Grey" xfId="94"/>
    <cellStyle name="Header1" xfId="95"/>
    <cellStyle name="Header2" xfId="96"/>
    <cellStyle name="Heading 1" xfId="97"/>
    <cellStyle name="Heading 2" xfId="98"/>
    <cellStyle name="Heading 3" xfId="99"/>
    <cellStyle name="Heading 4" xfId="100"/>
    <cellStyle name="Hyperlink" xfId="101"/>
    <cellStyle name="Input" xfId="102"/>
    <cellStyle name="Input [yellow]" xfId="103"/>
    <cellStyle name="Linked Cell" xfId="104"/>
    <cellStyle name="Main Heading" xfId="105"/>
    <cellStyle name="MANKAD" xfId="106"/>
    <cellStyle name="Neutral" xfId="107"/>
    <cellStyle name="no dec" xfId="108"/>
    <cellStyle name="Normal - Style1" xfId="109"/>
    <cellStyle name="Normal 2" xfId="110"/>
    <cellStyle name="Normal 2 2" xfId="111"/>
    <cellStyle name="Normal 2 3" xfId="112"/>
    <cellStyle name="Normal 2_G.P.Building estimate Master copy 2010-11" xfId="113"/>
    <cellStyle name="Normal 3" xfId="114"/>
    <cellStyle name="Normal 4" xfId="115"/>
    <cellStyle name="Normal 5" xfId="116"/>
    <cellStyle name="Normal 6" xfId="117"/>
    <cellStyle name="Normal 7" xfId="118"/>
    <cellStyle name="Normal 8" xfId="119"/>
    <cellStyle name="Normal 9" xfId="120"/>
    <cellStyle name="Normal_Julurpad-29.8.05" xfId="121"/>
    <cellStyle name="Normal_ravichedu" xfId="122"/>
    <cellStyle name="Normal_Singaram recast dt 4.12.07" xfId="123"/>
    <cellStyle name="Note" xfId="124"/>
    <cellStyle name="Output" xfId="125"/>
    <cellStyle name="Percent" xfId="126"/>
    <cellStyle name="Percent [2]" xfId="127"/>
    <cellStyle name="Percent 2" xfId="128"/>
    <cellStyle name="Percent 3" xfId="129"/>
    <cellStyle name="RevList" xfId="130"/>
    <cellStyle name="Sheet Title" xfId="131"/>
    <cellStyle name="style" xfId="132"/>
    <cellStyle name="Style 1" xfId="133"/>
    <cellStyle name="style_G.P.Building estimate Master copy 2010-11" xfId="134"/>
    <cellStyle name="style1" xfId="135"/>
    <cellStyle name="style2" xfId="136"/>
    <cellStyle name="Subtotal" xfId="137"/>
    <cellStyle name="þ_x001D_ð &amp;ý&amp;†ýG_x0008_ X&#10;_x0007__x0001__x0001_" xfId="138"/>
    <cellStyle name="þ_x001D_ð&quot;_x000C_Býò_x000C_5ýU_x0001_e_x0005_¹,_x0007__x0001__x0001_" xfId="139"/>
    <cellStyle name="Times New Roman" xfId="140"/>
    <cellStyle name="Title" xfId="141"/>
    <cellStyle name="Total"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externalLink" Target="externalLinks/externalLink17.xml" /><Relationship Id="rId31" Type="http://schemas.openxmlformats.org/officeDocument/2006/relationships/externalLink" Target="externalLinks/externalLink18.xml" /><Relationship Id="rId32" Type="http://schemas.openxmlformats.org/officeDocument/2006/relationships/externalLink" Target="externalLinks/externalLink19.xml" /><Relationship Id="rId33" Type="http://schemas.openxmlformats.org/officeDocument/2006/relationships/externalLink" Target="externalLinks/externalLink20.xml" /><Relationship Id="rId34" Type="http://schemas.openxmlformats.org/officeDocument/2006/relationships/externalLink" Target="externalLinks/externalLink21.xml" /><Relationship Id="rId35" Type="http://schemas.openxmlformats.org/officeDocument/2006/relationships/externalLink" Target="externalLinks/externalLink22.xml" /><Relationship Id="rId36" Type="http://schemas.openxmlformats.org/officeDocument/2006/relationships/externalLink" Target="externalLinks/externalLink23.xml" /><Relationship Id="rId37" Type="http://schemas.openxmlformats.org/officeDocument/2006/relationships/externalLink" Target="externalLinks/externalLink24.xml" /><Relationship Id="rId38" Type="http://schemas.openxmlformats.org/officeDocument/2006/relationships/externalLink" Target="externalLinks/externalLink25.xml" /><Relationship Id="rId39" Type="http://schemas.openxmlformats.org/officeDocument/2006/relationships/externalLink" Target="externalLinks/externalLink26.xml" /><Relationship Id="rId40" Type="http://schemas.openxmlformats.org/officeDocument/2006/relationships/externalLink" Target="externalLinks/externalLink27.xml" /><Relationship Id="rId41" Type="http://schemas.openxmlformats.org/officeDocument/2006/relationships/externalLink" Target="externalLinks/externalLink28.xml" /><Relationship Id="rId42" Type="http://schemas.openxmlformats.org/officeDocument/2006/relationships/externalLink" Target="externalLinks/externalLink29.xml" /><Relationship Id="rId43" Type="http://schemas.openxmlformats.org/officeDocument/2006/relationships/externalLink" Target="externalLinks/externalLink30.xml" /><Relationship Id="rId44" Type="http://schemas.openxmlformats.org/officeDocument/2006/relationships/externalLink" Target="externalLinks/externalLink31.xml" /><Relationship Id="rId45" Type="http://schemas.openxmlformats.org/officeDocument/2006/relationships/externalLink" Target="externalLinks/externalLink32.xml" /><Relationship Id="rId46" Type="http://schemas.openxmlformats.org/officeDocument/2006/relationships/externalLink" Target="externalLinks/externalLink33.xml" /><Relationship Id="rId47" Type="http://schemas.openxmlformats.org/officeDocument/2006/relationships/externalLink" Target="externalLinks/externalLink34.xml" /><Relationship Id="rId48" Type="http://schemas.openxmlformats.org/officeDocument/2006/relationships/externalLink" Target="externalLinks/externalLink35.xml" /><Relationship Id="rId49" Type="http://schemas.openxmlformats.org/officeDocument/2006/relationships/externalLink" Target="externalLinks/externalLink36.xml" /><Relationship Id="rId50" Type="http://schemas.openxmlformats.org/officeDocument/2006/relationships/externalLink" Target="externalLinks/externalLink37.xml" /><Relationship Id="rId51" Type="http://schemas.openxmlformats.org/officeDocument/2006/relationships/externalLink" Target="externalLinks/externalLink38.xml" /><Relationship Id="rId52" Type="http://schemas.openxmlformats.org/officeDocument/2006/relationships/externalLink" Target="externalLinks/externalLink39.xml" /><Relationship Id="rId53" Type="http://schemas.openxmlformats.org/officeDocument/2006/relationships/externalLink" Target="externalLinks/externalLink40.xml" /><Relationship Id="rId54" Type="http://schemas.openxmlformats.org/officeDocument/2006/relationships/externalLink" Target="externalLinks/externalLink41.xml" /><Relationship Id="rId55" Type="http://schemas.openxmlformats.org/officeDocument/2006/relationships/externalLink" Target="externalLinks/externalLink42.xml" /><Relationship Id="rId56" Type="http://schemas.openxmlformats.org/officeDocument/2006/relationships/externalLink" Target="externalLinks/externalLink43.xml" /><Relationship Id="rId57" Type="http://schemas.openxmlformats.org/officeDocument/2006/relationships/externalLink" Target="externalLinks/externalLink44.xml" /><Relationship Id="rId58" Type="http://schemas.openxmlformats.org/officeDocument/2006/relationships/externalLink" Target="externalLinks/externalLink45.xml" /><Relationship Id="rId59" Type="http://schemas.openxmlformats.org/officeDocument/2006/relationships/externalLink" Target="externalLinks/externalLink46.xml" /><Relationship Id="rId60" Type="http://schemas.openxmlformats.org/officeDocument/2006/relationships/externalLink" Target="externalLinks/externalLink47.xml" /><Relationship Id="rId61" Type="http://schemas.openxmlformats.org/officeDocument/2006/relationships/externalLink" Target="externalLinks/externalLink48.xml" /><Relationship Id="rId62" Type="http://schemas.openxmlformats.org/officeDocument/2006/relationships/externalLink" Target="externalLinks/externalLink49.xml" /><Relationship Id="rId63" Type="http://schemas.openxmlformats.org/officeDocument/2006/relationships/externalLink" Target="externalLinks/externalLink50.xml" /><Relationship Id="rId64" Type="http://schemas.openxmlformats.org/officeDocument/2006/relationships/externalLink" Target="externalLinks/externalLink51.xml" /><Relationship Id="rId65" Type="http://schemas.openxmlformats.org/officeDocument/2006/relationships/externalLink" Target="externalLinks/externalLink52.xml" /><Relationship Id="rId66" Type="http://schemas.openxmlformats.org/officeDocument/2006/relationships/externalLink" Target="externalLinks/externalLink53.xml" /><Relationship Id="rId67" Type="http://schemas.openxmlformats.org/officeDocument/2006/relationships/externalLink" Target="externalLinks/externalLink54.xml" /><Relationship Id="rId68" Type="http://schemas.openxmlformats.org/officeDocument/2006/relationships/externalLink" Target="externalLinks/externalLink55.xml" /><Relationship Id="rId69" Type="http://schemas.openxmlformats.org/officeDocument/2006/relationships/externalLink" Target="externalLinks/externalLink56.xml" /><Relationship Id="rId70" Type="http://schemas.openxmlformats.org/officeDocument/2006/relationships/externalLink" Target="externalLinks/externalLink57.xml" /><Relationship Id="rId71" Type="http://schemas.openxmlformats.org/officeDocument/2006/relationships/externalLink" Target="externalLinks/externalLink58.xml" /><Relationship Id="rId72" Type="http://schemas.openxmlformats.org/officeDocument/2006/relationships/externalLink" Target="externalLinks/externalLink59.xml" /><Relationship Id="rId73" Type="http://schemas.openxmlformats.org/officeDocument/2006/relationships/externalLink" Target="externalLinks/externalLink60.xml" /><Relationship Id="rId7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1209675</xdr:colOff>
      <xdr:row>1</xdr:row>
      <xdr:rowOff>571500</xdr:rowOff>
    </xdr:from>
    <xdr:to>
      <xdr:col>3</xdr:col>
      <xdr:colOff>514350</xdr:colOff>
      <xdr:row>2</xdr:row>
      <xdr:rowOff>542925</xdr:rowOff>
    </xdr:to>
    <xdr:pic>
      <xdr:nvPicPr>
        <xdr:cNvPr id="1" name="Picture 2" descr="GO-LOGO"/>
        <xdr:cNvPicPr preferRelativeResize="1">
          <a:picLocks noChangeAspect="1"/>
        </xdr:cNvPicPr>
      </xdr:nvPicPr>
      <xdr:blipFill>
        <a:blip r:embed="rId1"/>
        <a:stretch>
          <a:fillRect/>
        </a:stretch>
      </xdr:blipFill>
      <xdr:spPr>
        <a:xfrm>
          <a:off x="2619375" y="1181100"/>
          <a:ext cx="628650" cy="581025"/>
        </a:xfrm>
        <a:prstGeom prst="rect">
          <a:avLst/>
        </a:prstGeom>
        <a:noFill/>
        <a:ln w="9525" cmpd="sng">
          <a:noFill/>
        </a:ln>
      </xdr:spPr>
    </xdr:pic>
    <xdr:clientData/>
  </xdr:twoCellAnchor>
  <xdr:twoCellAnchor>
    <xdr:from>
      <xdr:col>0</xdr:col>
      <xdr:colOff>180975</xdr:colOff>
      <xdr:row>1</xdr:row>
      <xdr:rowOff>123825</xdr:rowOff>
    </xdr:from>
    <xdr:to>
      <xdr:col>7</xdr:col>
      <xdr:colOff>523875</xdr:colOff>
      <xdr:row>17</xdr:row>
      <xdr:rowOff>66675</xdr:rowOff>
    </xdr:to>
    <xdr:sp>
      <xdr:nvSpPr>
        <xdr:cNvPr id="2" name="Rectangle 1" descr="White marble"/>
        <xdr:cNvSpPr>
          <a:spLocks/>
        </xdr:cNvSpPr>
      </xdr:nvSpPr>
      <xdr:spPr>
        <a:xfrm>
          <a:off x="180975" y="733425"/>
          <a:ext cx="5514975" cy="6915150"/>
        </a:xfrm>
        <a:prstGeom prst="rect">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CD%20Work%20@%20DB%20Pura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ndiramma\e\Estimates\pmgsy-phase4\Thungathurthy\Thirumalagiri-Thatipamula-sri%20ram%20tanda\CD%20work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ee1\C\PMGSY%20ESTIMATES\PMGSY%2004-05\R-F%20Dacharam%20to%20Kandikatkoor%20(Sir-2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Documents\Buildings\Data\data9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f\My%20Documents\ESTIMATES\Estimate%20cop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6e6eac80\D\PMGSY-I%20BAL-04-05\Road%20from%206-0%20km%20of%20T01%20to%20Balwanthapur%20(Mal-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PMGSY-I%20BAL-04-05\Road%20from%206-0%20km%20of%20T01%20to%20Balwanthapur%20(Mal-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ys1\d-sys1\Store_Box\NABARD_Estimates\cd%20namnoor%20gullakota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latest_files\sgry_5-6\BACKUP\madhav\nabard\LATEST_NABARD\Beerole%20es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My%20Documents\PMGSY_Phase-II\BOQs\AP0105\Format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1\KISHOR~1.KOT\LOCALS~1\Temp\Temporary%20Directory%201%20for%20RTO%20EST%20Piler.zip\BUILDINGS%20-%20STANDARD%20DATA%202009-10%20HY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E%20MP%20VALMIKIPURAM\ACDP%2011-12\Khambhamvaripalle\Khambhamvaripall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erver-6e6eac80\D\WINDOWS\Desktop\PMGSY%20PH-V\ARRR-ver-110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Roads-pmgsy\c\WINDOWS\Desktop\singh\db1\BIJNEPALLY\VATTEM_PALEM_BT_ROAD_15KM'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Estimates\My%20Documents\PJ%20REDDY\Phase%20V\DESIGN%20PMGSY%20PH-V\ARRR-ver-110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ystem1\e\12TH%20FINANCE\CHUKKAVARIPALLE%20ROAD\Documents%20and%20Settings\RAM\My%20Documents\PMGSY\singannagari\ARRR-ver-110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Estimates\SREENU\PMGSY\kurivikuppam%20recasted\PMGSY-I%20BAL-04-05\Road%20from%206-0%20km%20of%20T01%20to%20Balwanthapur%20(Mal-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eprnab1-nab4\d\AVRCR\Documents%20and%20Settings\hcl\Desktop\ARRR-ver-110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ee3\c\Phase-V\ARRR-ver-1104-Chandega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ARRR-ver-110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RRR-ver-11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2.1.61\ssr_final101206\Documents%20and%20Settings\rammohan\Desktop\Standard%20Data\Standared%20Data%20(PR)\ARRR-ver-11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1\c\Documents%20and%20Settings\Administrator\My%20Documents\EE(PR)\Venkat%20Reddy\Estimates\PMGSY_ESTIMATES\Main%20Estimates\PMGSY%20Tribal%20Habitations\MAHDUGUDA%20ESTT.(9.0%20KM)29_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ystem1\e\RAM%20files\projects\PMGSY\PMGSY%20MORD\PMGSY,2005,NIT,%20WARANGAL\Rate_Analysis\ARRR-ver-110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Indiramma\e\Estimates\pmgsy\Deverakonda\87.Gazinagar.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Indiramma\e\Data\pmgsy\package1303\Package1304\formats1-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Indiramma\e\Estimates\pmgsy\Package1304\07.1.package13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A:\Estimates\Buildings\Mpp_newplan\Miryalaguda\MPP_Rajapet.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PR1\c\MY%20DOCUMENTS\Ashanna\ASIFABAD\My%20Documents\PMGSY_Phase-II(Spl)\APII_0113\PMGSY%20Gupthala_EE.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Indiramma\e\Estimates\pmgsy-phaseII\Thungathurthy\Peraboinagudem-addl%20sanction-culverts.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Indiramma\e\Estimates\Nabard\Deverakonda\Koppole_bollaram\Est_K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Sai4\d\muncipality\old%20muncipality\qpur%20%20total%20stuff\Qpur1\TRASH\DATAs\cgnagar%20data3.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epr1\c\puttur\DATA%20PRINTS.,\-WORK%20UNDER%20PROGRESS-\PMGSY%20Training\Special%20FocusPMGSY%20Training%20programme\Rate%20analysis\ARRR-ver-1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ee2\c\WINDOWS\Desktop\PMGSY%20PH-V\ARRR-ver-110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System1\e\nabard\kel%20_%20all\all%201\PMGSY_T2005\Rate_Analysis\ARRR-ver-110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eprnab1-nab4\d\AVRCR\Documents%20and%20Settings\RAMU\Desktop\ARRR-ver-1105-vsr.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Indiramma\e\Estimates\Nabard\Deverakonda\Koppole_bollaram\culverts.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Indiramma\e\Estimates\Buildings\Mpp_newplan\Miryalaguda\MPP_Rajapet.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Indiramma\e\Levels\Kodad\Adloor\Dondapadu-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My%20Documents\PMGSY_Phase-II(Spl)\APII_0113\PMGSY%20Gupthala_EE.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PR1\c\MY%20DOCUMENTS\Ashanna\ADILABAD%20(DIVISION)\PMGSY%20Gupthala_EE.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System1\e\PMGSY\PMGSY_T2005\Rate_Analysis\ARRR-ver-1104.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Eepr1\c\puttur\WINDOWS\Desktop\PMGSY%20PH-V\ARRR-ver-110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System1\e\road%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diramma\e\Estimates\pmgsy-phaseII\Nalgonda\Graded-27.Dacharam.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Agwadi%20SRR%20kandriga.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BOYAKONDA%20ROAD%2012TH%20FINANCE\Documents%20and%20Settings\RAM\My%20Documents\PMGSY\singannagari\ARRR-ver-1104.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BOYAKONDA%20ROAD%2012TH%20FINANCE\Documents%20and%20Settings\RAM\My%20Documents\PMGSY\singannagari\ARRR-ver-1104.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BOYAKONDA%20ROAD%2012TH%20FINANCE\all%201\PMGSY_T2005\Rate_Analysis\ARRR-ver-1104.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BOYAKONDA%20ROAD%2012TH%20FINANCE\all%201\PMGSY_T2005\Rate_Analysis\ARRR-ver-1104.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System1\e\12TH%20FINANCE\CHUKKAVARIPALLE%20ROAD\all%201\PMGSY_T2005\Rate_Analysis\ARRR-ver-1104.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Dee1\C\chatu\PMGSY%20PH_IV%20estimates\PMGSY\Yamanapalli%20to%20Mahamutharam%20(Maha%204%20kms).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Indiramma\e\Estimates\Buildings\MPP_Buildings\mpp%20estimate%20NADIGUDEM.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Indiramma\e\Estimates\Buildings\Mpp_newplan\Nalgonda\MPP_Vemulapally.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PMGSY%20Gupthala_E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diramma\e\Documents\Buildings\Data\data99.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Indiramma\e\Estimates\Buildings\Mpp_newplan\Miryalaguda\MPP_Gundlapally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Chittapara-%2009-09-09\WINDOWS\Desktop\PMGSY%20PH-V\ARRR-ver-1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1\c\MY%20DOCUMENTS\Ashanna\ASIFABAD\My%20Documents\PMGSY_Phase-II\BOQs\AP0105\Forma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ystem1\e\Documents%20and%20Settings\Administrator\Desktop\PMGSY%20PHASE%20VII%20(MODEL%20DATA)\Pipe%20Co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LEAD"/>
      <sheetName val="CD Data"/>
      <sheetName val="CD Estt"/>
      <sheetName val="CD Estt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mpRoaddam"/>
      <sheetName val="rdamdata"/>
      <sheetName val="CDdata (2)"/>
      <sheetName val="1v600stone"/>
      <sheetName val="2v900stone"/>
      <sheetName val="3v900stone"/>
      <sheetName val="CDdata"/>
      <sheetName val="F7hp600"/>
      <sheetName val="1v900"/>
      <sheetName val="cwaydata (2)"/>
      <sheetName val="LLCWay"/>
      <sheetName val="1v900stone"/>
      <sheetName val="lead-st"/>
      <sheetName val="CDdata (3)"/>
      <sheetName val="F7hp1v900"/>
      <sheetName val="F7hp2v900"/>
      <sheetName val="F7hp3v900"/>
      <sheetName val="Hydra"/>
    </sheetNames>
    <sheetDataSet>
      <sheetData sheetId="1">
        <row r="6">
          <cell r="J6">
            <v>336.1</v>
          </cell>
        </row>
        <row r="7">
          <cell r="J7">
            <v>640.6</v>
          </cell>
        </row>
        <row r="8">
          <cell r="J8">
            <v>528.1</v>
          </cell>
        </row>
        <row r="9">
          <cell r="J9">
            <v>181.1</v>
          </cell>
        </row>
        <row r="10">
          <cell r="J10">
            <v>226.1</v>
          </cell>
        </row>
        <row r="11">
          <cell r="J11">
            <v>90.1</v>
          </cell>
        </row>
        <row r="12">
          <cell r="J12">
            <v>94.4</v>
          </cell>
        </row>
      </sheetData>
      <sheetData sheetId="12">
        <row r="7">
          <cell r="L7">
            <v>470</v>
          </cell>
        </row>
        <row r="8">
          <cell r="L8">
            <v>774.5</v>
          </cell>
        </row>
        <row r="9">
          <cell r="L9">
            <v>662</v>
          </cell>
        </row>
        <row r="10">
          <cell r="L10">
            <v>252.79999999999998</v>
          </cell>
        </row>
        <row r="11">
          <cell r="L11">
            <v>315</v>
          </cell>
        </row>
        <row r="12">
          <cell r="L12">
            <v>360</v>
          </cell>
        </row>
        <row r="13">
          <cell r="L13">
            <v>162.1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04-05"/>
      <sheetName val="Lead"/>
      <sheetName val="sub-data "/>
      <sheetName val="Data.F8.BTR"/>
      <sheetName val="F6-Estt"/>
      <sheetName val="sub estt"/>
      <sheetName val="Labour"/>
      <sheetName val="Machinery"/>
      <sheetName val="Sheet1"/>
      <sheetName val="Data_F8_BT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s>
    <sheetDataSet>
      <sheetData sheetId="4">
        <row r="2">
          <cell r="F2">
            <v>100</v>
          </cell>
        </row>
        <row r="3">
          <cell r="F3">
            <v>90</v>
          </cell>
        </row>
        <row r="4">
          <cell r="F4">
            <v>65</v>
          </cell>
        </row>
        <row r="29">
          <cell r="F29">
            <v>44</v>
          </cell>
        </row>
        <row r="30">
          <cell r="F30">
            <v>0.25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FORMAS"/>
      <sheetName val="CHECK-SLIP"/>
      <sheetName val="DESIGN NORMS"/>
      <sheetName val="DESIGN CALUCULATIONS"/>
      <sheetName val="ABSTRACT-DESIGN CALUCULATIONS"/>
      <sheetName val="GRAVITY MAIN"/>
      <sheetName val="PUMPING MAIN"/>
      <sheetName val="PUMP SETS DESIGN"/>
      <sheetName val="GENERAL-ABSTRACT"/>
      <sheetName val="COMPONENTS"/>
      <sheetName val="DATA-ABSTRACT"/>
      <sheetName val="SSR(Buildings)"/>
      <sheetName val="SSR(PH)"/>
      <sheetName val="SSR(I&amp;CAD)"/>
      <sheetName val="PVC-Rates"/>
      <sheetName val="Labour charges"/>
      <sheetName val="Labour charges(detl)"/>
      <sheetName val="LEAD STATEMENT"/>
      <sheetName val="OHSR(Detail)"/>
      <sheetName val="DUMMY_EST"/>
      <sheetName val="DATA-LIST"/>
      <sheetName val="DATA SHEET"/>
      <sheetName val="DATA OHSR"/>
      <sheetName val="DATA AC PIPES"/>
      <sheetName val="DATA PVC PIPES"/>
      <sheetName val="BORE WELL"/>
      <sheetName val="SS TANK(HOMO)"/>
      <sheetName val="SS FILTERS"/>
      <sheetName val="SS TANK(HET)"/>
      <sheetName val="SS FILTERS(SQM)"/>
      <sheetName val="OHSR"/>
      <sheetName val="TRANSMISSION MAINS"/>
      <sheetName val="PUMP SETS"/>
      <sheetName val="WEIR CHAMBER"/>
      <sheetName val="PUMP HOUSE"/>
      <sheetName val="PUMP HOUSE(SQM)"/>
      <sheetName val="CW SUMP"/>
      <sheetName val="RWW_PH"/>
      <sheetName val="RAW WATER WELL"/>
      <sheetName val="VALVE PIT"/>
      <sheetName val="FLOW-DIAGRAM"/>
      <sheetName val="DATA-BASE"/>
      <sheetName val="TRANS.MAINS.LEVELS"/>
      <sheetName val="SSF(INT.CONS)"/>
      <sheetName val="DATA_ABSTRACT"/>
      <sheetName val="DATA_BASE"/>
    </sheetNames>
    <sheetDataSet>
      <sheetData sheetId="10">
        <row r="11">
          <cell r="A11" t="str">
            <v>Thickness</v>
          </cell>
          <cell r="B11" t="str">
            <v>Rate</v>
          </cell>
        </row>
        <row r="12">
          <cell r="A12">
            <v>0.075</v>
          </cell>
          <cell r="B12">
            <v>4024.05</v>
          </cell>
        </row>
        <row r="13">
          <cell r="A13">
            <v>0.1</v>
          </cell>
          <cell r="B13">
            <v>3711.75</v>
          </cell>
        </row>
      </sheetData>
      <sheetData sheetId="41">
        <row r="6">
          <cell r="I6" t="str">
            <v>DIA</v>
          </cell>
          <cell r="J6" t="str">
            <v>THICKNESS </v>
          </cell>
          <cell r="K6" t="str">
            <v>OFF SET</v>
          </cell>
          <cell r="L6" t="str">
            <v>LEAN CONCRETE OFF SET</v>
          </cell>
          <cell r="M6" t="str">
            <v>THICKNESS</v>
          </cell>
          <cell r="N6" t="str">
            <v>RISE</v>
          </cell>
          <cell r="O6" t="str">
            <v>RADIUS OF CURVATURE</v>
          </cell>
          <cell r="P6" t="str">
            <v>OUTSIDE PROJECTION FOR FLAT SLABS</v>
          </cell>
          <cell r="Q6" t="str">
            <v>WIDTH</v>
          </cell>
          <cell r="R6" t="str">
            <v>HEIGHT</v>
          </cell>
          <cell r="S6" t="str">
            <v>Qty of Steel</v>
          </cell>
          <cell r="T6" t="str">
            <v>Side Wall Thickness</v>
          </cell>
        </row>
        <row r="7">
          <cell r="I7" t="str">
            <v>3A</v>
          </cell>
          <cell r="J7">
            <v>0.2</v>
          </cell>
          <cell r="K7">
            <v>0.15</v>
          </cell>
          <cell r="L7">
            <v>0.2</v>
          </cell>
          <cell r="M7">
            <v>0.1</v>
          </cell>
          <cell r="N7">
            <v>0</v>
          </cell>
          <cell r="O7">
            <v>8</v>
          </cell>
          <cell r="P7">
            <v>0.15</v>
          </cell>
          <cell r="Q7" t="str">
            <v>N.A.</v>
          </cell>
          <cell r="R7" t="str">
            <v>N.A.</v>
          </cell>
          <cell r="T7">
            <v>0.15</v>
          </cell>
        </row>
        <row r="8">
          <cell r="I8" t="str">
            <v>3B</v>
          </cell>
          <cell r="J8">
            <v>0.15</v>
          </cell>
          <cell r="K8">
            <v>0.15</v>
          </cell>
          <cell r="L8">
            <v>0.2</v>
          </cell>
          <cell r="M8">
            <v>0.1</v>
          </cell>
          <cell r="N8">
            <v>0</v>
          </cell>
          <cell r="O8">
            <v>8</v>
          </cell>
          <cell r="P8">
            <v>0.15</v>
          </cell>
          <cell r="Q8" t="str">
            <v>N.A.</v>
          </cell>
          <cell r="R8" t="str">
            <v>N.A.</v>
          </cell>
          <cell r="T8">
            <v>0.15</v>
          </cell>
        </row>
        <row r="9">
          <cell r="I9" t="str">
            <v>4A</v>
          </cell>
          <cell r="J9">
            <v>0.25</v>
          </cell>
          <cell r="K9">
            <v>0.3</v>
          </cell>
          <cell r="L9">
            <v>0.2</v>
          </cell>
          <cell r="M9">
            <v>0.1</v>
          </cell>
          <cell r="N9">
            <v>0</v>
          </cell>
          <cell r="O9">
            <v>8</v>
          </cell>
          <cell r="P9">
            <v>0.15</v>
          </cell>
          <cell r="Q9" t="str">
            <v>N.A.</v>
          </cell>
          <cell r="R9" t="str">
            <v>N.A.</v>
          </cell>
          <cell r="T9">
            <v>0.15</v>
          </cell>
        </row>
        <row r="10">
          <cell r="I10" t="str">
            <v>4B</v>
          </cell>
          <cell r="J10">
            <v>0.15</v>
          </cell>
          <cell r="K10">
            <v>0.15</v>
          </cell>
          <cell r="L10">
            <v>0.2</v>
          </cell>
          <cell r="M10">
            <v>0.1</v>
          </cell>
          <cell r="N10">
            <v>0</v>
          </cell>
          <cell r="O10">
            <v>8</v>
          </cell>
          <cell r="P10">
            <v>0.15</v>
          </cell>
          <cell r="Q10" t="str">
            <v>N.A.</v>
          </cell>
          <cell r="R10" t="str">
            <v>N.A.</v>
          </cell>
          <cell r="T10">
            <v>0.15</v>
          </cell>
        </row>
        <row r="11">
          <cell r="I11" t="str">
            <v>5A</v>
          </cell>
          <cell r="J11">
            <v>0.25</v>
          </cell>
          <cell r="K11">
            <v>0.45</v>
          </cell>
          <cell r="L11">
            <v>0.2</v>
          </cell>
          <cell r="M11">
            <v>0.075</v>
          </cell>
          <cell r="N11">
            <v>1</v>
          </cell>
          <cell r="O11">
            <v>3.62</v>
          </cell>
          <cell r="P11" t="str">
            <v>N.A.</v>
          </cell>
          <cell r="Q11">
            <v>0.2</v>
          </cell>
          <cell r="R11">
            <v>0.15</v>
          </cell>
          <cell r="S11">
            <v>1350</v>
          </cell>
          <cell r="T11">
            <v>0.15</v>
          </cell>
        </row>
        <row r="12">
          <cell r="I12" t="str">
            <v>5B</v>
          </cell>
          <cell r="J12">
            <v>0.15</v>
          </cell>
          <cell r="K12">
            <v>0.15</v>
          </cell>
          <cell r="L12">
            <v>0.2</v>
          </cell>
          <cell r="M12">
            <v>0.075</v>
          </cell>
          <cell r="N12">
            <v>1</v>
          </cell>
          <cell r="O12">
            <v>3.62</v>
          </cell>
          <cell r="P12" t="str">
            <v>N.A.</v>
          </cell>
          <cell r="Q12">
            <v>0.2</v>
          </cell>
          <cell r="R12">
            <v>0.15</v>
          </cell>
          <cell r="S12">
            <v>1200</v>
          </cell>
          <cell r="T12">
            <v>0.15</v>
          </cell>
        </row>
        <row r="13">
          <cell r="I13" t="str">
            <v>6A</v>
          </cell>
          <cell r="J13">
            <v>0.3</v>
          </cell>
          <cell r="K13">
            <v>0.3</v>
          </cell>
          <cell r="L13">
            <v>0.2</v>
          </cell>
          <cell r="M13">
            <v>0.075</v>
          </cell>
          <cell r="N13">
            <v>1.13</v>
          </cell>
          <cell r="O13">
            <v>4.54</v>
          </cell>
          <cell r="P13" t="str">
            <v>N.A.</v>
          </cell>
          <cell r="Q13">
            <v>0.2</v>
          </cell>
          <cell r="R13">
            <v>0.15</v>
          </cell>
          <cell r="S13">
            <v>1400</v>
          </cell>
          <cell r="T13">
            <v>0.15</v>
          </cell>
        </row>
        <row r="14">
          <cell r="I14" t="str">
            <v>6B</v>
          </cell>
          <cell r="J14">
            <v>0.15</v>
          </cell>
          <cell r="K14">
            <v>0.15</v>
          </cell>
          <cell r="L14">
            <v>0.2</v>
          </cell>
          <cell r="M14">
            <v>0.075</v>
          </cell>
          <cell r="N14">
            <v>1.13</v>
          </cell>
          <cell r="O14">
            <v>4.54</v>
          </cell>
          <cell r="P14" t="str">
            <v>N.A.</v>
          </cell>
          <cell r="Q14">
            <v>0.2</v>
          </cell>
          <cell r="R14">
            <v>0.15</v>
          </cell>
          <cell r="S14">
            <v>1225</v>
          </cell>
          <cell r="T14">
            <v>0.15</v>
          </cell>
        </row>
        <row r="15">
          <cell r="I15" t="str">
            <v>7A</v>
          </cell>
          <cell r="J15">
            <v>0.3</v>
          </cell>
          <cell r="K15">
            <v>0.45</v>
          </cell>
          <cell r="L15">
            <v>0.2</v>
          </cell>
          <cell r="M15">
            <v>0.075</v>
          </cell>
          <cell r="N15">
            <v>1.13</v>
          </cell>
          <cell r="O15">
            <v>6</v>
          </cell>
          <cell r="P15" t="str">
            <v>N.A.</v>
          </cell>
          <cell r="Q15">
            <v>0.2</v>
          </cell>
          <cell r="R15">
            <v>0.15</v>
          </cell>
          <cell r="S15">
            <v>1500</v>
          </cell>
          <cell r="T15">
            <v>0.15</v>
          </cell>
        </row>
        <row r="16">
          <cell r="I16" t="str">
            <v>7B</v>
          </cell>
          <cell r="J16">
            <v>0.15</v>
          </cell>
          <cell r="K16">
            <v>0.15</v>
          </cell>
          <cell r="L16">
            <v>0.2</v>
          </cell>
          <cell r="M16">
            <v>0.075</v>
          </cell>
          <cell r="N16">
            <v>1.13</v>
          </cell>
          <cell r="O16">
            <v>6</v>
          </cell>
          <cell r="P16" t="str">
            <v>N.A.</v>
          </cell>
          <cell r="Q16">
            <v>0.2</v>
          </cell>
          <cell r="R16">
            <v>0.15</v>
          </cell>
          <cell r="S16">
            <v>1250</v>
          </cell>
          <cell r="T16">
            <v>0.15</v>
          </cell>
        </row>
        <row r="17">
          <cell r="I17" t="str">
            <v>8A</v>
          </cell>
          <cell r="J17">
            <v>0.3</v>
          </cell>
          <cell r="K17">
            <v>0.6</v>
          </cell>
          <cell r="L17">
            <v>0.2</v>
          </cell>
          <cell r="M17">
            <v>0.075</v>
          </cell>
          <cell r="N17">
            <v>1.6</v>
          </cell>
          <cell r="O17">
            <v>5.8</v>
          </cell>
          <cell r="P17" t="str">
            <v>N.A.</v>
          </cell>
          <cell r="Q17">
            <v>0.2</v>
          </cell>
          <cell r="R17">
            <v>0.15</v>
          </cell>
          <cell r="S17">
            <v>1800</v>
          </cell>
          <cell r="T17">
            <v>0.15</v>
          </cell>
        </row>
        <row r="18">
          <cell r="I18" t="str">
            <v>8B</v>
          </cell>
          <cell r="J18">
            <v>0.15</v>
          </cell>
          <cell r="K18">
            <v>0.15</v>
          </cell>
          <cell r="L18">
            <v>0.2</v>
          </cell>
          <cell r="M18">
            <v>0.075</v>
          </cell>
          <cell r="N18">
            <v>1.6</v>
          </cell>
          <cell r="O18">
            <v>5.8</v>
          </cell>
          <cell r="P18" t="str">
            <v>N.A.</v>
          </cell>
          <cell r="Q18">
            <v>0.2</v>
          </cell>
          <cell r="R18">
            <v>0.15</v>
          </cell>
          <cell r="S18">
            <v>1650</v>
          </cell>
          <cell r="T18">
            <v>0.15</v>
          </cell>
        </row>
        <row r="19">
          <cell r="I19" t="str">
            <v>10A</v>
          </cell>
          <cell r="J19">
            <v>0.3</v>
          </cell>
          <cell r="K19">
            <v>0.6</v>
          </cell>
          <cell r="L19">
            <v>0.2</v>
          </cell>
          <cell r="M19">
            <v>0.1</v>
          </cell>
          <cell r="N19">
            <v>1.8</v>
          </cell>
          <cell r="O19">
            <v>8.05</v>
          </cell>
          <cell r="P19" t="str">
            <v>N.A.</v>
          </cell>
          <cell r="Q19">
            <v>0.2</v>
          </cell>
          <cell r="R19">
            <v>0.15</v>
          </cell>
          <cell r="S19">
            <v>2200</v>
          </cell>
          <cell r="T19">
            <v>0.15</v>
          </cell>
        </row>
        <row r="20">
          <cell r="I20" t="str">
            <v>10B</v>
          </cell>
          <cell r="J20">
            <v>0.15</v>
          </cell>
          <cell r="K20">
            <v>0.15</v>
          </cell>
          <cell r="L20">
            <v>0.2</v>
          </cell>
          <cell r="M20">
            <v>0.1</v>
          </cell>
          <cell r="N20">
            <v>1.8</v>
          </cell>
          <cell r="O20">
            <v>8.05</v>
          </cell>
          <cell r="P20" t="str">
            <v>N.A.</v>
          </cell>
          <cell r="Q20">
            <v>0.2</v>
          </cell>
          <cell r="R20">
            <v>0.15</v>
          </cell>
          <cell r="S20">
            <v>2000</v>
          </cell>
          <cell r="T20">
            <v>0.15</v>
          </cell>
        </row>
        <row r="21">
          <cell r="I21" t="str">
            <v>12A</v>
          </cell>
          <cell r="S21">
            <v>4500</v>
          </cell>
        </row>
        <row r="22">
          <cell r="I22" t="str">
            <v>12B</v>
          </cell>
          <cell r="J22">
            <v>0.3</v>
          </cell>
          <cell r="K22">
            <v>0.1</v>
          </cell>
          <cell r="L22">
            <v>0.15</v>
          </cell>
          <cell r="M22">
            <v>0.1</v>
          </cell>
          <cell r="N22">
            <v>2</v>
          </cell>
          <cell r="O22">
            <v>10</v>
          </cell>
          <cell r="Q22">
            <v>0.45</v>
          </cell>
          <cell r="R22">
            <v>0.35</v>
          </cell>
          <cell r="S22">
            <v>4100</v>
          </cell>
          <cell r="T22">
            <v>0.2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n-Akoli"/>
      <sheetName val="Annex-C"/>
      <sheetName val="ES-akoli"/>
      <sheetName val="abs-akoli"/>
      <sheetName val="abs (2)akoli"/>
      <sheetName val="est-Akoli"/>
      <sheetName val="Cd nam"/>
      <sheetName val="cd namnoor 1"/>
      <sheetName val="sub-1"/>
      <sheetName val="sub-2"/>
      <sheetName val="sub-3"/>
      <sheetName val="sub-4"/>
      <sheetName val="ewcal (2)-akoli"/>
      <sheetName val="ewcal-akoli"/>
      <sheetName val="cover-Akoli"/>
      <sheetName val="Ann-Korta"/>
      <sheetName val="cover-korta"/>
      <sheetName val="Culvert-3"/>
      <sheetName val="Culvert-(2)"/>
      <sheetName val="Culvert-1"/>
      <sheetName val="abs (2)ko"/>
      <sheetName val="abs-korta"/>
      <sheetName val="est-korta"/>
      <sheetName val="ES-korta"/>
      <sheetName val="ewcal-korta (2)"/>
      <sheetName val="ewcal-korta"/>
      <sheetName val="Lead"/>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n-b"/>
      <sheetName val="abst(cd-works)"/>
      <sheetName val="Abstrct "/>
      <sheetName val="Lead"/>
      <sheetName val="Data"/>
      <sheetName val="2vent culvert (2)"/>
      <sheetName val="2vent culvert"/>
      <sheetName val="1vent culvert (2)"/>
      <sheetName val="1vent culvert"/>
      <sheetName val="road dam (2)"/>
      <sheetName val="road dam"/>
      <sheetName val="berole es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_F1_0104"/>
      <sheetName val="_F1_0105"/>
      <sheetName val="_2A_0104"/>
      <sheetName val="_2A_0105"/>
      <sheetName val="_2B_0104"/>
      <sheetName val="_2B_0105"/>
      <sheetName val="_F4_0104"/>
      <sheetName val="_F4_0105"/>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LEAD"/>
      <sheetName val="DATAS"/>
      <sheetName val="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 COV"/>
      <sheetName val="WE"/>
      <sheetName val="CS"/>
      <sheetName val="CR"/>
      <sheetName val="CC"/>
      <sheetName val="Cov"/>
      <sheetName val="RE COST"/>
      <sheetName val="CS RE COST"/>
      <sheetName val="data"/>
      <sheetName val="lead"/>
      <sheetName val="Conve Full"/>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t="str">
            <v>Input Rate</v>
          </cell>
        </row>
        <row r="13">
          <cell r="G13" t="str">
            <v>Input Rate</v>
          </cell>
        </row>
      </sheetData>
      <sheetData sheetId="3">
        <row r="5">
          <cell r="D5">
            <v>137</v>
          </cell>
        </row>
      </sheetData>
      <sheetData sheetId="4">
        <row r="130">
          <cell r="D130">
            <v>26000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_SHEET"/>
      <sheetName val="ANNEX"/>
      <sheetName val="P_REPORT"/>
      <sheetName val="SPECIFICATION"/>
      <sheetName val="ABS"/>
      <sheetName val="ESTT_MOST"/>
      <sheetName val="m"/>
      <sheetName val="M2"/>
      <sheetName val="M3"/>
      <sheetName val="m1"/>
      <sheetName val="DATA"/>
      <sheetName val="LE"/>
      <sheetName val="Sheet1"/>
    </sheetNames>
    <sheetDataSet>
      <sheetData sheetId="6">
        <row r="3">
          <cell r="M3">
            <v>117</v>
          </cell>
        </row>
        <row r="149">
          <cell r="B149" t="str">
            <v>Bijnepally</v>
          </cell>
          <cell r="D149" t="str">
            <v>Bijnepally</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27">
          <cell r="G27" t="str">
            <v>Input Rate</v>
          </cell>
        </row>
      </sheetData>
      <sheetData sheetId="4">
        <row r="138">
          <cell r="D138" t="str">
            <v>Input Rate</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6">
          <cell r="D16">
            <v>116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s>
    <sheetDataSet>
      <sheetData sheetId="11">
        <row r="4">
          <cell r="D4">
            <v>852.8966666666668</v>
          </cell>
        </row>
        <row r="17">
          <cell r="D17">
            <v>689.98</v>
          </cell>
        </row>
        <row r="18">
          <cell r="D18">
            <v>893.73</v>
          </cell>
        </row>
        <row r="19">
          <cell r="D19">
            <v>562.3</v>
          </cell>
        </row>
        <row r="45">
          <cell r="D45">
            <v>28100</v>
          </cell>
        </row>
        <row r="46">
          <cell r="D46">
            <v>250</v>
          </cell>
        </row>
        <row r="51">
          <cell r="D51">
            <v>2400</v>
          </cell>
        </row>
        <row r="69">
          <cell r="D69">
            <v>50.5</v>
          </cell>
        </row>
        <row r="70">
          <cell r="D70">
            <v>10</v>
          </cell>
        </row>
        <row r="93">
          <cell r="D93">
            <v>604.8</v>
          </cell>
        </row>
        <row r="95">
          <cell r="D95">
            <v>5</v>
          </cell>
        </row>
        <row r="109">
          <cell r="D109">
            <v>48.6</v>
          </cell>
        </row>
        <row r="110">
          <cell r="D110">
            <v>18</v>
          </cell>
        </row>
        <row r="111">
          <cell r="D111">
            <v>3</v>
          </cell>
        </row>
        <row r="113">
          <cell r="D113">
            <v>4304.08</v>
          </cell>
        </row>
        <row r="114">
          <cell r="D114">
            <v>3301.82</v>
          </cell>
        </row>
        <row r="115">
          <cell r="D115">
            <v>2729.9849999999997</v>
          </cell>
        </row>
        <row r="117">
          <cell r="D117">
            <v>918.77</v>
          </cell>
        </row>
        <row r="118">
          <cell r="D118">
            <v>4581.2</v>
          </cell>
        </row>
        <row r="119">
          <cell r="D119">
            <v>3381.2</v>
          </cell>
        </row>
        <row r="120">
          <cell r="D120">
            <v>2515.83</v>
          </cell>
        </row>
        <row r="122">
          <cell r="D122">
            <v>732.86</v>
          </cell>
        </row>
        <row r="125">
          <cell r="D125">
            <v>295.8</v>
          </cell>
        </row>
        <row r="126">
          <cell r="D126">
            <v>339.3</v>
          </cell>
        </row>
        <row r="130">
          <cell r="D130">
            <v>27000</v>
          </cell>
        </row>
        <row r="146">
          <cell r="D146">
            <v>0.2</v>
          </cell>
        </row>
      </sheetData>
      <sheetData sheetId="14">
        <row r="4">
          <cell r="G4">
            <v>196</v>
          </cell>
        </row>
        <row r="11">
          <cell r="G11">
            <v>150</v>
          </cell>
        </row>
        <row r="13">
          <cell r="G13">
            <v>2400</v>
          </cell>
        </row>
        <row r="23">
          <cell r="G23">
            <v>600</v>
          </cell>
        </row>
        <row r="27">
          <cell r="G27">
            <v>27.87</v>
          </cell>
        </row>
        <row r="30">
          <cell r="G30">
            <v>30</v>
          </cell>
        </row>
        <row r="31">
          <cell r="G31">
            <v>30</v>
          </cell>
        </row>
        <row r="48">
          <cell r="G48">
            <v>223</v>
          </cell>
        </row>
        <row r="53">
          <cell r="G53">
            <v>234</v>
          </cell>
        </row>
      </sheetData>
      <sheetData sheetId="15">
        <row r="3">
          <cell r="D3">
            <v>156</v>
          </cell>
        </row>
        <row r="5">
          <cell r="D5">
            <v>137</v>
          </cell>
        </row>
        <row r="14">
          <cell r="D14">
            <v>156</v>
          </cell>
        </row>
        <row r="15">
          <cell r="D15">
            <v>137</v>
          </cell>
        </row>
        <row r="16">
          <cell r="D16">
            <v>137</v>
          </cell>
        </row>
        <row r="17">
          <cell r="D17">
            <v>106</v>
          </cell>
        </row>
        <row r="18">
          <cell r="D18">
            <v>137</v>
          </cell>
        </row>
        <row r="19">
          <cell r="D19">
            <v>156</v>
          </cell>
        </row>
        <row r="22">
          <cell r="D22">
            <v>165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Lead statement"/>
      <sheetName val="Conveyance"/>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Chapt%r-2"/>
      <sheetName val="Plant _  Machinery"/>
    </sheetNames>
    <sheetDataSet>
      <sheetData sheetId="2">
        <row r="6">
          <cell r="G6">
            <v>4082</v>
          </cell>
        </row>
        <row r="9">
          <cell r="G9" t="str">
            <v>Input Rate</v>
          </cell>
        </row>
        <row r="15">
          <cell r="G15">
            <v>450</v>
          </cell>
        </row>
        <row r="17">
          <cell r="G17">
            <v>520</v>
          </cell>
        </row>
        <row r="20">
          <cell r="G20">
            <v>50</v>
          </cell>
        </row>
        <row r="25">
          <cell r="G25">
            <v>1128</v>
          </cell>
        </row>
        <row r="28">
          <cell r="G28">
            <v>519</v>
          </cell>
        </row>
        <row r="34">
          <cell r="G34">
            <v>275</v>
          </cell>
        </row>
        <row r="45">
          <cell r="G45">
            <v>200</v>
          </cell>
        </row>
      </sheetData>
      <sheetData sheetId="3">
        <row r="4">
          <cell r="D4">
            <v>137</v>
          </cell>
        </row>
        <row r="8">
          <cell r="D8">
            <v>137</v>
          </cell>
        </row>
      </sheetData>
      <sheetData sheetId="6">
        <row r="42">
          <cell r="D42">
            <v>13875.8</v>
          </cell>
        </row>
        <row r="43">
          <cell r="D43" t="str">
            <v>Input Rate</v>
          </cell>
        </row>
        <row r="54">
          <cell r="D54" t="str">
            <v>Input Rate</v>
          </cell>
        </row>
        <row r="68">
          <cell r="D68" t="str">
            <v>Input Rate</v>
          </cell>
        </row>
        <row r="96">
          <cell r="D96" t="str">
            <v>Input Rate</v>
          </cell>
        </row>
        <row r="132">
          <cell r="D132" t="str">
            <v>Input Rate</v>
          </cell>
        </row>
        <row r="144">
          <cell r="D144" t="str">
            <v>Input Rate</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Sheet3"/>
      <sheetName val="Chapter-13"/>
      <sheetName val="Chapter-14"/>
      <sheetName val="Chapter-15"/>
      <sheetName val="Summary"/>
      <sheetName val="Abbreviations"/>
      <sheetName val="Sheet2"/>
    </sheetNames>
    <sheetDataSet>
      <sheetData sheetId="3">
        <row r="6">
          <cell r="D6">
            <v>156</v>
          </cell>
        </row>
        <row r="11">
          <cell r="D11">
            <v>156</v>
          </cell>
        </row>
      </sheetData>
      <sheetData sheetId="4">
        <row r="3">
          <cell r="D3" t="str">
            <v>Input Rate</v>
          </cell>
        </row>
        <row r="38">
          <cell r="D38" t="str">
            <v>Input Rate</v>
          </cell>
        </row>
        <row r="47">
          <cell r="D47" t="str">
            <v>Input Rate</v>
          </cell>
        </row>
        <row r="48">
          <cell r="D48" t="str">
            <v>Input Rate</v>
          </cell>
        </row>
        <row r="49">
          <cell r="D49" t="str">
            <v>Input Rate</v>
          </cell>
        </row>
        <row r="50">
          <cell r="D50" t="str">
            <v>Input Rate</v>
          </cell>
        </row>
        <row r="73">
          <cell r="D73" t="str">
            <v>Input Rate</v>
          </cell>
        </row>
        <row r="74">
          <cell r="D74" t="str">
            <v>Input Rate</v>
          </cell>
        </row>
        <row r="79">
          <cell r="D79" t="str">
            <v>Input Rate</v>
          </cell>
        </row>
        <row r="88">
          <cell r="D88" t="str">
            <v>Input Rate</v>
          </cell>
        </row>
        <row r="97">
          <cell r="D97" t="str">
            <v>Input Rate</v>
          </cell>
        </row>
        <row r="102">
          <cell r="D102" t="str">
            <v>Input Rate</v>
          </cell>
        </row>
        <row r="129">
          <cell r="D129" t="str">
            <v>Input Rate</v>
          </cell>
        </row>
        <row r="131">
          <cell r="D131" t="str">
            <v>Input Rate</v>
          </cell>
        </row>
        <row r="136">
          <cell r="D136" t="str">
            <v>Input Rate</v>
          </cell>
        </row>
        <row r="137">
          <cell r="D137" t="str">
            <v>Input Rate</v>
          </cell>
        </row>
        <row r="138">
          <cell r="D138" t="str">
            <v>Input Rate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Sheet3"/>
      <sheetName val="Chapter-13"/>
      <sheetName val="Chapter-14"/>
      <sheetName val="Chapter-15"/>
      <sheetName val="Summary"/>
      <sheetName val="Abbreviations"/>
      <sheetName val="Sheet2"/>
    </sheetNames>
    <sheetDataSet>
      <sheetData sheetId="3">
        <row r="6">
          <cell r="D6">
            <v>156</v>
          </cell>
        </row>
        <row r="11">
          <cell r="D11">
            <v>156</v>
          </cell>
        </row>
      </sheetData>
      <sheetData sheetId="4">
        <row r="3">
          <cell r="D3" t="str">
            <v>Input Rate</v>
          </cell>
        </row>
        <row r="38">
          <cell r="D38" t="str">
            <v>Input Rate</v>
          </cell>
        </row>
        <row r="47">
          <cell r="D47" t="str">
            <v>Input Rate</v>
          </cell>
        </row>
        <row r="48">
          <cell r="D48" t="str">
            <v>Input Rate</v>
          </cell>
        </row>
        <row r="49">
          <cell r="D49" t="str">
            <v>Input Rate</v>
          </cell>
        </row>
        <row r="50">
          <cell r="D50" t="str">
            <v>Input Rate</v>
          </cell>
        </row>
        <row r="73">
          <cell r="D73" t="str">
            <v>Input Rate</v>
          </cell>
        </row>
        <row r="74">
          <cell r="D74" t="str">
            <v>Input Rate</v>
          </cell>
        </row>
        <row r="79">
          <cell r="D79" t="str">
            <v>Input Rate</v>
          </cell>
        </row>
        <row r="88">
          <cell r="D88" t="str">
            <v>Input Rate</v>
          </cell>
        </row>
        <row r="97">
          <cell r="D97" t="str">
            <v>Input Rate</v>
          </cell>
        </row>
        <row r="102">
          <cell r="D102" t="str">
            <v>Input Rate</v>
          </cell>
        </row>
        <row r="129">
          <cell r="D129" t="str">
            <v>Input Rate</v>
          </cell>
        </row>
        <row r="131">
          <cell r="D131" t="str">
            <v>Input Rate</v>
          </cell>
        </row>
        <row r="136">
          <cell r="D136" t="str">
            <v>Input Rate</v>
          </cell>
        </row>
        <row r="137">
          <cell r="D137" t="str">
            <v>Input Rate</v>
          </cell>
        </row>
        <row r="138">
          <cell r="D138" t="str">
            <v>Input Rate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7">
          <cell r="D17">
            <v>106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 f8"/>
      <sheetName val="0000000000000"/>
      <sheetName val="1000000000000"/>
      <sheetName val="2000000000000"/>
      <sheetName val="R D1"/>
      <sheetName val="R D2"/>
      <sheetName val="R D3"/>
      <sheetName val="R D4"/>
      <sheetName val="R D5"/>
      <sheetName val="R D6"/>
      <sheetName val="R D7"/>
      <sheetName val="R D8"/>
      <sheetName val="R D9"/>
      <sheetName val="Gen Abs"/>
      <sheetName val="ROAD Estimate"/>
      <sheetName val="LEAD CH "/>
      <sheetName val="CD1"/>
      <sheetName val="CD2"/>
      <sheetName val="CD3"/>
      <sheetName val="CD4"/>
      <sheetName val="CD5"/>
      <sheetName val="CD6"/>
      <sheetName val="CD8"/>
      <sheetName val="CD7"/>
      <sheetName val="pc1 (2 vents)"/>
      <sheetName val="2V-6M (4)"/>
      <sheetName val="2V-6M"/>
      <sheetName val="pc1 "/>
      <sheetName val="3V-5M  (3)"/>
      <sheetName val="3V-5M "/>
      <sheetName val="pc2  "/>
      <sheetName val="pc2 (2 vents)"/>
      <sheetName val="pc4"/>
      <sheetName val="pc7"/>
      <sheetName val="cost"/>
      <sheetName val="Traffic"/>
      <sheetName val="CoverPage"/>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20">
          <cell r="D20">
            <v>150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ver"/>
      <sheetName val="abstract"/>
      <sheetName val="detailed"/>
      <sheetName val="cdAbst"/>
      <sheetName val="cost"/>
      <sheetName val="data"/>
      <sheetName val="hp900"/>
      <sheetName val="CDdata (2)"/>
      <sheetName val="1v900"/>
      <sheetName val="2v900"/>
      <sheetName val="3v900"/>
      <sheetName val="impRdam"/>
      <sheetName val="CDdata"/>
      <sheetName val="lchart"/>
      <sheetName val="keymap"/>
      <sheetName val="LS"/>
      <sheetName val="CS"/>
      <sheetName val="leads"/>
    </sheetNames>
    <sheetDataSet>
      <sheetData sheetId="17">
        <row r="3">
          <cell r="A3" t="str">
            <v>Sno</v>
          </cell>
          <cell r="B3" t="str">
            <v>Lead</v>
          </cell>
          <cell r="D3" t="str">
            <v>Earth</v>
          </cell>
          <cell r="E3" t="str">
            <v>Metal</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row>
        <row r="9">
          <cell r="A9">
            <v>6</v>
          </cell>
          <cell r="B9">
            <v>1</v>
          </cell>
          <cell r="C9" t="str">
            <v>KM</v>
          </cell>
          <cell r="D9">
            <v>58</v>
          </cell>
          <cell r="E9">
            <v>67</v>
          </cell>
        </row>
        <row r="10">
          <cell r="A10">
            <v>7</v>
          </cell>
          <cell r="B10">
            <v>2</v>
          </cell>
          <cell r="C10" t="str">
            <v>KM</v>
          </cell>
          <cell r="D10">
            <v>61</v>
          </cell>
          <cell r="E10">
            <v>69</v>
          </cell>
        </row>
        <row r="11">
          <cell r="A11">
            <v>8</v>
          </cell>
          <cell r="B11">
            <v>3</v>
          </cell>
          <cell r="C11" t="str">
            <v>KM</v>
          </cell>
          <cell r="D11">
            <v>64</v>
          </cell>
          <cell r="E11">
            <v>72</v>
          </cell>
        </row>
        <row r="12">
          <cell r="A12">
            <v>9</v>
          </cell>
          <cell r="B12">
            <v>4</v>
          </cell>
          <cell r="C12" t="str">
            <v>KM</v>
          </cell>
          <cell r="D12">
            <v>67</v>
          </cell>
          <cell r="E12">
            <v>75</v>
          </cell>
        </row>
        <row r="13">
          <cell r="A13">
            <v>10</v>
          </cell>
          <cell r="B13">
            <v>5</v>
          </cell>
          <cell r="C13" t="str">
            <v>KM</v>
          </cell>
          <cell r="D13">
            <v>70</v>
          </cell>
          <cell r="E13">
            <v>78</v>
          </cell>
        </row>
        <row r="14">
          <cell r="A14">
            <v>11</v>
          </cell>
          <cell r="B14">
            <v>6</v>
          </cell>
          <cell r="C14" t="str">
            <v>KM</v>
          </cell>
          <cell r="D14">
            <v>72</v>
          </cell>
          <cell r="E14">
            <v>82</v>
          </cell>
        </row>
        <row r="15">
          <cell r="A15">
            <v>12</v>
          </cell>
          <cell r="B15">
            <v>7</v>
          </cell>
          <cell r="C15" t="str">
            <v>KM</v>
          </cell>
          <cell r="D15">
            <v>76</v>
          </cell>
          <cell r="E15">
            <v>84</v>
          </cell>
        </row>
        <row r="16">
          <cell r="A16">
            <v>13</v>
          </cell>
          <cell r="B16">
            <v>8</v>
          </cell>
          <cell r="C16" t="str">
            <v>KM</v>
          </cell>
          <cell r="D16">
            <v>79</v>
          </cell>
          <cell r="E16">
            <v>86</v>
          </cell>
        </row>
        <row r="17">
          <cell r="A17">
            <v>14</v>
          </cell>
          <cell r="B17">
            <v>9</v>
          </cell>
          <cell r="C17" t="str">
            <v>KM</v>
          </cell>
          <cell r="D17">
            <v>82</v>
          </cell>
          <cell r="E17">
            <v>90</v>
          </cell>
        </row>
        <row r="18">
          <cell r="A18">
            <v>15</v>
          </cell>
          <cell r="B18">
            <v>10</v>
          </cell>
          <cell r="C18" t="str">
            <v>KM</v>
          </cell>
          <cell r="D18">
            <v>85</v>
          </cell>
          <cell r="E18">
            <v>92</v>
          </cell>
        </row>
        <row r="19">
          <cell r="A19">
            <v>16</v>
          </cell>
          <cell r="B19">
            <v>11</v>
          </cell>
          <cell r="C19" t="str">
            <v>KM</v>
          </cell>
          <cell r="D19">
            <v>89</v>
          </cell>
          <cell r="E19">
            <v>95</v>
          </cell>
        </row>
        <row r="20">
          <cell r="A20">
            <v>17</v>
          </cell>
          <cell r="B20">
            <v>12</v>
          </cell>
          <cell r="C20" t="str">
            <v>KM</v>
          </cell>
          <cell r="D20">
            <v>91</v>
          </cell>
          <cell r="E20">
            <v>99</v>
          </cell>
        </row>
        <row r="21">
          <cell r="A21">
            <v>18</v>
          </cell>
          <cell r="B21">
            <v>13</v>
          </cell>
          <cell r="C21" t="str">
            <v>KM</v>
          </cell>
          <cell r="D21">
            <v>94</v>
          </cell>
          <cell r="E21">
            <v>102</v>
          </cell>
        </row>
        <row r="22">
          <cell r="A22">
            <v>19</v>
          </cell>
          <cell r="B22">
            <v>14</v>
          </cell>
          <cell r="C22" t="str">
            <v>KM</v>
          </cell>
          <cell r="D22">
            <v>97</v>
          </cell>
          <cell r="E22">
            <v>105</v>
          </cell>
        </row>
        <row r="23">
          <cell r="A23">
            <v>20</v>
          </cell>
          <cell r="B23">
            <v>15</v>
          </cell>
          <cell r="C23" t="str">
            <v>KM</v>
          </cell>
          <cell r="D23">
            <v>100</v>
          </cell>
          <cell r="E23">
            <v>107</v>
          </cell>
        </row>
        <row r="24">
          <cell r="A24">
            <v>21</v>
          </cell>
          <cell r="B24">
            <v>16</v>
          </cell>
          <cell r="C24" t="str">
            <v>KM</v>
          </cell>
          <cell r="D24">
            <v>102</v>
          </cell>
          <cell r="E24">
            <v>110</v>
          </cell>
        </row>
        <row r="25">
          <cell r="A25">
            <v>22</v>
          </cell>
          <cell r="B25">
            <v>17</v>
          </cell>
          <cell r="C25" t="str">
            <v>KM</v>
          </cell>
          <cell r="D25">
            <v>106</v>
          </cell>
          <cell r="E25">
            <v>113</v>
          </cell>
        </row>
        <row r="26">
          <cell r="A26">
            <v>23</v>
          </cell>
          <cell r="B26">
            <v>18</v>
          </cell>
          <cell r="C26" t="str">
            <v>KM</v>
          </cell>
          <cell r="D26">
            <v>109</v>
          </cell>
          <cell r="E26">
            <v>116</v>
          </cell>
        </row>
        <row r="27">
          <cell r="A27">
            <v>24</v>
          </cell>
          <cell r="B27">
            <v>19</v>
          </cell>
          <cell r="C27" t="str">
            <v>KM</v>
          </cell>
          <cell r="D27">
            <v>112</v>
          </cell>
          <cell r="E27">
            <v>118</v>
          </cell>
        </row>
        <row r="28">
          <cell r="A28">
            <v>25</v>
          </cell>
          <cell r="B28">
            <v>20</v>
          </cell>
          <cell r="C28" t="str">
            <v>KM</v>
          </cell>
          <cell r="D28">
            <v>115</v>
          </cell>
          <cell r="E28">
            <v>122</v>
          </cell>
        </row>
        <row r="29">
          <cell r="A29">
            <v>26</v>
          </cell>
          <cell r="B29">
            <v>21</v>
          </cell>
          <cell r="C29" t="str">
            <v>KM</v>
          </cell>
          <cell r="D29">
            <v>117.5</v>
          </cell>
          <cell r="E29">
            <v>125</v>
          </cell>
        </row>
        <row r="30">
          <cell r="A30">
            <v>27</v>
          </cell>
          <cell r="B30">
            <v>22</v>
          </cell>
          <cell r="C30" t="str">
            <v>KM</v>
          </cell>
          <cell r="D30">
            <v>120</v>
          </cell>
          <cell r="E30">
            <v>128</v>
          </cell>
        </row>
        <row r="31">
          <cell r="A31">
            <v>28</v>
          </cell>
          <cell r="B31">
            <v>23</v>
          </cell>
          <cell r="C31" t="str">
            <v>KM</v>
          </cell>
          <cell r="D31">
            <v>122.5</v>
          </cell>
          <cell r="E31">
            <v>131</v>
          </cell>
        </row>
        <row r="32">
          <cell r="A32">
            <v>29</v>
          </cell>
          <cell r="B32">
            <v>24</v>
          </cell>
          <cell r="C32" t="str">
            <v>KM</v>
          </cell>
          <cell r="D32">
            <v>125</v>
          </cell>
          <cell r="E32">
            <v>134</v>
          </cell>
        </row>
        <row r="33">
          <cell r="A33">
            <v>30</v>
          </cell>
          <cell r="B33">
            <v>25</v>
          </cell>
          <cell r="C33" t="str">
            <v>KM</v>
          </cell>
          <cell r="D33">
            <v>127.5</v>
          </cell>
          <cell r="E33">
            <v>137</v>
          </cell>
        </row>
        <row r="34">
          <cell r="A34">
            <v>31</v>
          </cell>
          <cell r="B34">
            <v>26</v>
          </cell>
          <cell r="C34" t="str">
            <v>KM</v>
          </cell>
          <cell r="D34">
            <v>130</v>
          </cell>
          <cell r="E34">
            <v>140</v>
          </cell>
        </row>
        <row r="35">
          <cell r="A35">
            <v>32</v>
          </cell>
          <cell r="B35">
            <v>27</v>
          </cell>
          <cell r="C35" t="str">
            <v>KM</v>
          </cell>
          <cell r="D35">
            <v>132.5</v>
          </cell>
          <cell r="E35">
            <v>143</v>
          </cell>
        </row>
        <row r="36">
          <cell r="A36">
            <v>33</v>
          </cell>
          <cell r="B36">
            <v>28</v>
          </cell>
          <cell r="C36" t="str">
            <v>KM</v>
          </cell>
          <cell r="D36">
            <v>135</v>
          </cell>
          <cell r="E36">
            <v>146</v>
          </cell>
        </row>
        <row r="37">
          <cell r="A37">
            <v>34</v>
          </cell>
          <cell r="B37">
            <v>29</v>
          </cell>
          <cell r="C37" t="str">
            <v>KM</v>
          </cell>
          <cell r="D37">
            <v>137.5</v>
          </cell>
          <cell r="E37">
            <v>149</v>
          </cell>
        </row>
        <row r="38">
          <cell r="A38">
            <v>35</v>
          </cell>
          <cell r="B38">
            <v>30</v>
          </cell>
          <cell r="C38" t="str">
            <v>KM</v>
          </cell>
          <cell r="D38">
            <v>140</v>
          </cell>
          <cell r="E38">
            <v>152</v>
          </cell>
        </row>
        <row r="39">
          <cell r="A39">
            <v>36</v>
          </cell>
          <cell r="B39">
            <v>31</v>
          </cell>
          <cell r="C39" t="str">
            <v>KM</v>
          </cell>
          <cell r="D39">
            <v>142.5</v>
          </cell>
          <cell r="E39">
            <v>155</v>
          </cell>
        </row>
        <row r="40">
          <cell r="A40">
            <v>37</v>
          </cell>
          <cell r="B40">
            <v>32</v>
          </cell>
          <cell r="C40" t="str">
            <v>KM</v>
          </cell>
          <cell r="D40">
            <v>145</v>
          </cell>
          <cell r="E40">
            <v>158</v>
          </cell>
        </row>
        <row r="41">
          <cell r="A41">
            <v>38</v>
          </cell>
          <cell r="B41">
            <v>33</v>
          </cell>
          <cell r="C41" t="str">
            <v>KM</v>
          </cell>
          <cell r="D41">
            <v>147.5</v>
          </cell>
          <cell r="E41">
            <v>161</v>
          </cell>
        </row>
        <row r="42">
          <cell r="A42">
            <v>39</v>
          </cell>
          <cell r="B42">
            <v>34</v>
          </cell>
          <cell r="C42" t="str">
            <v>KM</v>
          </cell>
          <cell r="D42">
            <v>150</v>
          </cell>
          <cell r="E42">
            <v>164</v>
          </cell>
        </row>
        <row r="43">
          <cell r="A43">
            <v>40</v>
          </cell>
          <cell r="B43">
            <v>35</v>
          </cell>
          <cell r="C43" t="str">
            <v>KM</v>
          </cell>
          <cell r="D43">
            <v>152.5</v>
          </cell>
          <cell r="E43">
            <v>167</v>
          </cell>
        </row>
        <row r="44">
          <cell r="A44">
            <v>41</v>
          </cell>
          <cell r="B44">
            <v>36</v>
          </cell>
          <cell r="C44" t="str">
            <v>KM</v>
          </cell>
          <cell r="D44">
            <v>155</v>
          </cell>
          <cell r="E44">
            <v>170</v>
          </cell>
        </row>
        <row r="45">
          <cell r="A45">
            <v>42</v>
          </cell>
          <cell r="B45">
            <v>37</v>
          </cell>
          <cell r="C45" t="str">
            <v>KM</v>
          </cell>
          <cell r="D45">
            <v>157.5</v>
          </cell>
          <cell r="E45">
            <v>173</v>
          </cell>
        </row>
        <row r="46">
          <cell r="A46">
            <v>43</v>
          </cell>
          <cell r="B46">
            <v>38</v>
          </cell>
          <cell r="C46" t="str">
            <v>KM</v>
          </cell>
          <cell r="D46">
            <v>160</v>
          </cell>
          <cell r="E46">
            <v>176</v>
          </cell>
        </row>
        <row r="47">
          <cell r="A47">
            <v>44</v>
          </cell>
          <cell r="B47">
            <v>39</v>
          </cell>
          <cell r="C47" t="str">
            <v>KM</v>
          </cell>
          <cell r="D47">
            <v>162.5</v>
          </cell>
          <cell r="E47">
            <v>179</v>
          </cell>
        </row>
        <row r="48">
          <cell r="A48">
            <v>45</v>
          </cell>
          <cell r="B48">
            <v>40</v>
          </cell>
          <cell r="C48" t="str">
            <v>KM</v>
          </cell>
          <cell r="D48">
            <v>165</v>
          </cell>
          <cell r="E48">
            <v>182</v>
          </cell>
        </row>
        <row r="49">
          <cell r="A49">
            <v>46</v>
          </cell>
          <cell r="B49">
            <v>41</v>
          </cell>
          <cell r="C49" t="str">
            <v>KM</v>
          </cell>
          <cell r="D49">
            <v>167.5</v>
          </cell>
          <cell r="E49">
            <v>185</v>
          </cell>
        </row>
        <row r="50">
          <cell r="A50">
            <v>47</v>
          </cell>
          <cell r="B50">
            <v>42</v>
          </cell>
          <cell r="C50" t="str">
            <v>KM</v>
          </cell>
          <cell r="D50">
            <v>170</v>
          </cell>
          <cell r="E50">
            <v>188</v>
          </cell>
        </row>
        <row r="51">
          <cell r="A51">
            <v>48</v>
          </cell>
          <cell r="B51">
            <v>43</v>
          </cell>
          <cell r="C51" t="str">
            <v>KM</v>
          </cell>
          <cell r="D51">
            <v>172.5</v>
          </cell>
          <cell r="E51">
            <v>191</v>
          </cell>
        </row>
        <row r="52">
          <cell r="A52">
            <v>49</v>
          </cell>
          <cell r="B52">
            <v>44</v>
          </cell>
          <cell r="C52" t="str">
            <v>KM</v>
          </cell>
          <cell r="D52">
            <v>175</v>
          </cell>
          <cell r="E52">
            <v>194</v>
          </cell>
        </row>
        <row r="53">
          <cell r="A53">
            <v>50</v>
          </cell>
          <cell r="B53">
            <v>45</v>
          </cell>
          <cell r="C53" t="str">
            <v>KM</v>
          </cell>
          <cell r="D53">
            <v>177.5</v>
          </cell>
          <cell r="E53">
            <v>197</v>
          </cell>
        </row>
        <row r="54">
          <cell r="A54">
            <v>51</v>
          </cell>
          <cell r="B54">
            <v>46</v>
          </cell>
          <cell r="C54" t="str">
            <v>KM</v>
          </cell>
          <cell r="D54">
            <v>180</v>
          </cell>
          <cell r="E54">
            <v>200</v>
          </cell>
        </row>
        <row r="55">
          <cell r="A55">
            <v>52</v>
          </cell>
          <cell r="B55">
            <v>47</v>
          </cell>
          <cell r="C55" t="str">
            <v>KM</v>
          </cell>
          <cell r="D55">
            <v>182.5</v>
          </cell>
          <cell r="E55">
            <v>203</v>
          </cell>
        </row>
        <row r="56">
          <cell r="A56">
            <v>53</v>
          </cell>
          <cell r="B56">
            <v>48</v>
          </cell>
          <cell r="C56" t="str">
            <v>KM</v>
          </cell>
          <cell r="D56">
            <v>185</v>
          </cell>
          <cell r="E56">
            <v>206</v>
          </cell>
        </row>
        <row r="57">
          <cell r="A57">
            <v>54</v>
          </cell>
          <cell r="B57">
            <v>49</v>
          </cell>
          <cell r="C57" t="str">
            <v>KM</v>
          </cell>
          <cell r="D57">
            <v>187.5</v>
          </cell>
          <cell r="E57">
            <v>209</v>
          </cell>
        </row>
        <row r="58">
          <cell r="A58">
            <v>55</v>
          </cell>
          <cell r="B58">
            <v>50</v>
          </cell>
          <cell r="C58" t="str">
            <v>KM</v>
          </cell>
          <cell r="D58">
            <v>190</v>
          </cell>
          <cell r="E58">
            <v>212</v>
          </cell>
        </row>
        <row r="59">
          <cell r="A59">
            <v>56</v>
          </cell>
          <cell r="B59">
            <v>51</v>
          </cell>
          <cell r="C59" t="str">
            <v>KM</v>
          </cell>
          <cell r="D59">
            <v>192.3</v>
          </cell>
          <cell r="E59">
            <v>214.8</v>
          </cell>
        </row>
        <row r="60">
          <cell r="A60">
            <v>57</v>
          </cell>
          <cell r="B60">
            <v>52</v>
          </cell>
          <cell r="C60" t="str">
            <v>KM</v>
          </cell>
          <cell r="D60">
            <v>194.6</v>
          </cell>
          <cell r="E60">
            <v>217.6</v>
          </cell>
        </row>
        <row r="61">
          <cell r="A61">
            <v>58</v>
          </cell>
          <cell r="B61">
            <v>53</v>
          </cell>
          <cell r="C61" t="str">
            <v>KM</v>
          </cell>
          <cell r="D61">
            <v>196.9</v>
          </cell>
          <cell r="E61">
            <v>220.4</v>
          </cell>
        </row>
        <row r="62">
          <cell r="A62">
            <v>59</v>
          </cell>
          <cell r="B62">
            <v>54</v>
          </cell>
          <cell r="C62" t="str">
            <v>KM</v>
          </cell>
          <cell r="D62">
            <v>199.2</v>
          </cell>
          <cell r="E62">
            <v>223.2</v>
          </cell>
        </row>
        <row r="63">
          <cell r="A63">
            <v>60</v>
          </cell>
          <cell r="B63">
            <v>55</v>
          </cell>
          <cell r="C63" t="str">
            <v>KM</v>
          </cell>
          <cell r="D63">
            <v>201.5</v>
          </cell>
          <cell r="E63">
            <v>226</v>
          </cell>
        </row>
        <row r="64">
          <cell r="A64">
            <v>61</v>
          </cell>
          <cell r="B64">
            <v>56</v>
          </cell>
          <cell r="C64" t="str">
            <v>KM</v>
          </cell>
          <cell r="D64">
            <v>203.8</v>
          </cell>
          <cell r="E64">
            <v>228.8</v>
          </cell>
        </row>
        <row r="65">
          <cell r="A65">
            <v>62</v>
          </cell>
          <cell r="B65">
            <v>57</v>
          </cell>
          <cell r="C65" t="str">
            <v>KM</v>
          </cell>
          <cell r="D65">
            <v>206.1</v>
          </cell>
          <cell r="E65">
            <v>231.6</v>
          </cell>
        </row>
        <row r="66">
          <cell r="A66">
            <v>63</v>
          </cell>
          <cell r="B66">
            <v>58</v>
          </cell>
          <cell r="C66" t="str">
            <v>KM</v>
          </cell>
          <cell r="D66">
            <v>208.4</v>
          </cell>
          <cell r="E66">
            <v>234.4</v>
          </cell>
        </row>
        <row r="67">
          <cell r="A67">
            <v>64</v>
          </cell>
          <cell r="B67">
            <v>59</v>
          </cell>
          <cell r="C67" t="str">
            <v>KM</v>
          </cell>
          <cell r="D67">
            <v>210.7</v>
          </cell>
          <cell r="E67">
            <v>237.2</v>
          </cell>
        </row>
        <row r="68">
          <cell r="A68">
            <v>65</v>
          </cell>
          <cell r="B68">
            <v>60</v>
          </cell>
          <cell r="C68" t="str">
            <v>KM</v>
          </cell>
          <cell r="D68">
            <v>213</v>
          </cell>
          <cell r="E68">
            <v>240</v>
          </cell>
        </row>
        <row r="69">
          <cell r="A69">
            <v>66</v>
          </cell>
          <cell r="B69">
            <v>61</v>
          </cell>
          <cell r="C69" t="str">
            <v>KM</v>
          </cell>
          <cell r="D69">
            <v>215.3</v>
          </cell>
          <cell r="E69">
            <v>242.8</v>
          </cell>
        </row>
        <row r="70">
          <cell r="A70">
            <v>67</v>
          </cell>
          <cell r="B70">
            <v>62</v>
          </cell>
          <cell r="C70" t="str">
            <v>KM</v>
          </cell>
          <cell r="D70">
            <v>217.6</v>
          </cell>
          <cell r="E70">
            <v>245.6</v>
          </cell>
        </row>
        <row r="71">
          <cell r="A71">
            <v>68</v>
          </cell>
          <cell r="B71">
            <v>63</v>
          </cell>
          <cell r="C71" t="str">
            <v>KM</v>
          </cell>
          <cell r="D71">
            <v>219.9</v>
          </cell>
          <cell r="E71">
            <v>248.4</v>
          </cell>
        </row>
        <row r="72">
          <cell r="A72">
            <v>69</v>
          </cell>
          <cell r="B72">
            <v>64</v>
          </cell>
          <cell r="C72" t="str">
            <v>KM</v>
          </cell>
          <cell r="D72">
            <v>222.2</v>
          </cell>
          <cell r="E72">
            <v>251.2</v>
          </cell>
        </row>
        <row r="73">
          <cell r="A73">
            <v>70</v>
          </cell>
          <cell r="B73">
            <v>65</v>
          </cell>
          <cell r="C73" t="str">
            <v>KM</v>
          </cell>
          <cell r="D73">
            <v>224.5</v>
          </cell>
          <cell r="E73">
            <v>254</v>
          </cell>
        </row>
        <row r="74">
          <cell r="A74">
            <v>71</v>
          </cell>
          <cell r="B74">
            <v>66</v>
          </cell>
          <cell r="C74" t="str">
            <v>KM</v>
          </cell>
          <cell r="D74">
            <v>226.8</v>
          </cell>
          <cell r="E74">
            <v>256.8</v>
          </cell>
        </row>
        <row r="75">
          <cell r="A75">
            <v>72</v>
          </cell>
          <cell r="B75">
            <v>67</v>
          </cell>
          <cell r="C75" t="str">
            <v>KM</v>
          </cell>
          <cell r="D75">
            <v>229.1</v>
          </cell>
          <cell r="E75">
            <v>259.6</v>
          </cell>
        </row>
        <row r="76">
          <cell r="A76">
            <v>73</v>
          </cell>
          <cell r="B76">
            <v>68</v>
          </cell>
          <cell r="C76" t="str">
            <v>KM</v>
          </cell>
          <cell r="D76">
            <v>231.4</v>
          </cell>
          <cell r="E76">
            <v>262.4</v>
          </cell>
        </row>
        <row r="77">
          <cell r="A77">
            <v>74</v>
          </cell>
          <cell r="B77">
            <v>69</v>
          </cell>
          <cell r="C77" t="str">
            <v>KM</v>
          </cell>
          <cell r="D77">
            <v>233.7</v>
          </cell>
          <cell r="E77">
            <v>265.2</v>
          </cell>
        </row>
        <row r="78">
          <cell r="A78">
            <v>75</v>
          </cell>
          <cell r="B78">
            <v>70</v>
          </cell>
          <cell r="C78" t="str">
            <v>KM</v>
          </cell>
          <cell r="D78">
            <v>236</v>
          </cell>
          <cell r="E78">
            <v>268</v>
          </cell>
        </row>
        <row r="79">
          <cell r="A79">
            <v>76</v>
          </cell>
          <cell r="B79">
            <v>71</v>
          </cell>
          <cell r="C79" t="str">
            <v>KM</v>
          </cell>
          <cell r="D79">
            <v>238.3</v>
          </cell>
          <cell r="E79">
            <v>270.8</v>
          </cell>
        </row>
        <row r="80">
          <cell r="A80">
            <v>77</v>
          </cell>
          <cell r="B80">
            <v>72</v>
          </cell>
          <cell r="C80" t="str">
            <v>KM</v>
          </cell>
          <cell r="D80">
            <v>240.6</v>
          </cell>
          <cell r="E80">
            <v>273.6</v>
          </cell>
        </row>
        <row r="81">
          <cell r="A81">
            <v>78</v>
          </cell>
          <cell r="B81">
            <v>73</v>
          </cell>
          <cell r="C81" t="str">
            <v>KM</v>
          </cell>
          <cell r="D81">
            <v>242.9</v>
          </cell>
          <cell r="E81">
            <v>276.4</v>
          </cell>
        </row>
        <row r="82">
          <cell r="A82">
            <v>79</v>
          </cell>
          <cell r="B82">
            <v>74</v>
          </cell>
          <cell r="C82" t="str">
            <v>KM</v>
          </cell>
          <cell r="D82">
            <v>245.2</v>
          </cell>
          <cell r="E82">
            <v>279.2</v>
          </cell>
        </row>
        <row r="83">
          <cell r="A83">
            <v>80</v>
          </cell>
          <cell r="B83">
            <v>75</v>
          </cell>
          <cell r="C83" t="str">
            <v>KM</v>
          </cell>
          <cell r="D83">
            <v>247.5</v>
          </cell>
          <cell r="E83">
            <v>282</v>
          </cell>
        </row>
        <row r="84">
          <cell r="A84">
            <v>81</v>
          </cell>
          <cell r="B84">
            <v>76</v>
          </cell>
          <cell r="C84" t="str">
            <v>KM</v>
          </cell>
          <cell r="D84">
            <v>249.8</v>
          </cell>
          <cell r="E84">
            <v>284.8</v>
          </cell>
        </row>
        <row r="85">
          <cell r="A85">
            <v>82</v>
          </cell>
          <cell r="B85">
            <v>77</v>
          </cell>
          <cell r="C85" t="str">
            <v>KM</v>
          </cell>
          <cell r="D85">
            <v>252.1</v>
          </cell>
          <cell r="E85">
            <v>287.6</v>
          </cell>
        </row>
        <row r="86">
          <cell r="A86">
            <v>83</v>
          </cell>
          <cell r="B86">
            <v>78</v>
          </cell>
          <cell r="C86" t="str">
            <v>KM</v>
          </cell>
          <cell r="D86">
            <v>254.4</v>
          </cell>
          <cell r="E86">
            <v>290.4</v>
          </cell>
        </row>
        <row r="87">
          <cell r="A87">
            <v>84</v>
          </cell>
          <cell r="B87">
            <v>79</v>
          </cell>
          <cell r="C87" t="str">
            <v>KM</v>
          </cell>
          <cell r="D87">
            <v>256.7</v>
          </cell>
          <cell r="E87">
            <v>293.2</v>
          </cell>
        </row>
        <row r="88">
          <cell r="A88">
            <v>85</v>
          </cell>
          <cell r="B88">
            <v>80</v>
          </cell>
          <cell r="C88" t="str">
            <v>KM</v>
          </cell>
          <cell r="D88">
            <v>259</v>
          </cell>
          <cell r="E88">
            <v>296</v>
          </cell>
        </row>
        <row r="89">
          <cell r="A89">
            <v>86</v>
          </cell>
          <cell r="B89">
            <v>81</v>
          </cell>
          <cell r="C89" t="str">
            <v>KM</v>
          </cell>
          <cell r="D89">
            <v>261.3</v>
          </cell>
          <cell r="E89">
            <v>298.8</v>
          </cell>
        </row>
        <row r="90">
          <cell r="A90">
            <v>87</v>
          </cell>
          <cell r="B90">
            <v>82</v>
          </cell>
          <cell r="C90" t="str">
            <v>KM</v>
          </cell>
          <cell r="D90">
            <v>263.6</v>
          </cell>
          <cell r="E90">
            <v>301.6</v>
          </cell>
        </row>
        <row r="91">
          <cell r="A91">
            <v>88</v>
          </cell>
          <cell r="B91">
            <v>83</v>
          </cell>
          <cell r="C91" t="str">
            <v>KM</v>
          </cell>
          <cell r="D91">
            <v>265.9</v>
          </cell>
          <cell r="E91">
            <v>304.4</v>
          </cell>
        </row>
        <row r="92">
          <cell r="A92">
            <v>89</v>
          </cell>
          <cell r="B92">
            <v>84</v>
          </cell>
          <cell r="C92" t="str">
            <v>KM</v>
          </cell>
          <cell r="D92">
            <v>268.2</v>
          </cell>
          <cell r="E92">
            <v>307.2</v>
          </cell>
        </row>
        <row r="93">
          <cell r="A93">
            <v>90</v>
          </cell>
          <cell r="B93">
            <v>85</v>
          </cell>
          <cell r="C93" t="str">
            <v>KM</v>
          </cell>
          <cell r="D93">
            <v>270.5</v>
          </cell>
          <cell r="E93">
            <v>310</v>
          </cell>
        </row>
        <row r="94">
          <cell r="A94">
            <v>91</v>
          </cell>
          <cell r="B94">
            <v>86</v>
          </cell>
          <cell r="C94" t="str">
            <v>KM</v>
          </cell>
          <cell r="D94">
            <v>272.8</v>
          </cell>
          <cell r="E94">
            <v>312.8</v>
          </cell>
        </row>
        <row r="95">
          <cell r="A95">
            <v>92</v>
          </cell>
          <cell r="B95">
            <v>87</v>
          </cell>
          <cell r="C95" t="str">
            <v>KM</v>
          </cell>
          <cell r="D95">
            <v>275.1</v>
          </cell>
          <cell r="E95">
            <v>315.6</v>
          </cell>
        </row>
        <row r="96">
          <cell r="A96">
            <v>93</v>
          </cell>
          <cell r="B96">
            <v>88</v>
          </cell>
          <cell r="C96" t="str">
            <v>KM</v>
          </cell>
          <cell r="D96">
            <v>277.4</v>
          </cell>
          <cell r="E96">
            <v>318.4</v>
          </cell>
        </row>
        <row r="97">
          <cell r="A97">
            <v>94</v>
          </cell>
          <cell r="B97">
            <v>89</v>
          </cell>
          <cell r="C97" t="str">
            <v>KM</v>
          </cell>
          <cell r="D97">
            <v>279.7</v>
          </cell>
          <cell r="E97">
            <v>321.2</v>
          </cell>
        </row>
        <row r="98">
          <cell r="A98">
            <v>95</v>
          </cell>
          <cell r="B98">
            <v>90</v>
          </cell>
          <cell r="C98" t="str">
            <v>KM</v>
          </cell>
          <cell r="D98">
            <v>282</v>
          </cell>
          <cell r="E98">
            <v>324</v>
          </cell>
        </row>
        <row r="99">
          <cell r="A99">
            <v>96</v>
          </cell>
          <cell r="B99">
            <v>91</v>
          </cell>
          <cell r="C99" t="str">
            <v>KM</v>
          </cell>
          <cell r="D99">
            <v>284.3</v>
          </cell>
          <cell r="E99">
            <v>326.8</v>
          </cell>
        </row>
        <row r="100">
          <cell r="A100">
            <v>97</v>
          </cell>
          <cell r="B100">
            <v>92</v>
          </cell>
          <cell r="C100" t="str">
            <v>KM</v>
          </cell>
          <cell r="D100">
            <v>286.6</v>
          </cell>
          <cell r="E100">
            <v>329.6</v>
          </cell>
        </row>
        <row r="101">
          <cell r="A101">
            <v>98</v>
          </cell>
          <cell r="B101">
            <v>93</v>
          </cell>
          <cell r="C101" t="str">
            <v>KM</v>
          </cell>
          <cell r="D101">
            <v>288.9</v>
          </cell>
          <cell r="E101">
            <v>332.4</v>
          </cell>
        </row>
        <row r="102">
          <cell r="A102">
            <v>99</v>
          </cell>
          <cell r="B102">
            <v>94</v>
          </cell>
          <cell r="C102" t="str">
            <v>KM</v>
          </cell>
          <cell r="D102">
            <v>291.2</v>
          </cell>
          <cell r="E102">
            <v>335.2</v>
          </cell>
        </row>
        <row r="103">
          <cell r="A103">
            <v>100</v>
          </cell>
          <cell r="B103">
            <v>95</v>
          </cell>
          <cell r="C103" t="str">
            <v>KM</v>
          </cell>
          <cell r="D103">
            <v>293.5</v>
          </cell>
          <cell r="E103">
            <v>338</v>
          </cell>
        </row>
        <row r="104">
          <cell r="A104">
            <v>101</v>
          </cell>
          <cell r="B104">
            <v>96</v>
          </cell>
          <cell r="C104" t="str">
            <v>KM</v>
          </cell>
          <cell r="D104">
            <v>295.8</v>
          </cell>
          <cell r="E104">
            <v>340.8</v>
          </cell>
        </row>
        <row r="105">
          <cell r="A105">
            <v>102</v>
          </cell>
          <cell r="B105">
            <v>97</v>
          </cell>
          <cell r="C105" t="str">
            <v>KM</v>
          </cell>
          <cell r="D105">
            <v>298.1</v>
          </cell>
          <cell r="E105">
            <v>343.6</v>
          </cell>
        </row>
        <row r="106">
          <cell r="A106">
            <v>103</v>
          </cell>
          <cell r="B106">
            <v>98</v>
          </cell>
          <cell r="C106" t="str">
            <v>KM</v>
          </cell>
          <cell r="D106">
            <v>300.4</v>
          </cell>
          <cell r="E106">
            <v>346.4</v>
          </cell>
        </row>
        <row r="107">
          <cell r="A107">
            <v>104</v>
          </cell>
          <cell r="B107">
            <v>99</v>
          </cell>
          <cell r="C107" t="str">
            <v>KM</v>
          </cell>
          <cell r="D107">
            <v>302.7</v>
          </cell>
          <cell r="E107">
            <v>349.2</v>
          </cell>
        </row>
        <row r="108">
          <cell r="A108">
            <v>105</v>
          </cell>
          <cell r="B108">
            <v>100</v>
          </cell>
          <cell r="C108" t="str">
            <v>KM</v>
          </cell>
          <cell r="D108">
            <v>305</v>
          </cell>
          <cell r="E108">
            <v>352</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1"/>
      <sheetName val="F2A"/>
      <sheetName val="F2B"/>
      <sheetName val="F4"/>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6pave"/>
      <sheetName val="F7hp900"/>
      <sheetName val="F7hp600"/>
      <sheetName val="F7slb3m"/>
      <sheetName val="F7slb4m"/>
      <sheetName val="F8rate"/>
      <sheetName val="Sheet2"/>
      <sheetName val="CDdata"/>
      <sheetName val="Sheet1"/>
    </sheetNames>
    <sheetDataSet>
      <sheetData sheetId="8">
        <row r="2">
          <cell r="W2" t="str">
            <v>KM</v>
          </cell>
          <cell r="X2" t="str">
            <v>Metal</v>
          </cell>
          <cell r="Y2" t="str">
            <v>Gravel, Sand, earth</v>
          </cell>
        </row>
        <row r="3">
          <cell r="W3">
            <v>0.5</v>
          </cell>
          <cell r="X3">
            <v>64</v>
          </cell>
          <cell r="Y3">
            <v>56</v>
          </cell>
        </row>
        <row r="4">
          <cell r="W4">
            <v>1</v>
          </cell>
          <cell r="X4">
            <v>67</v>
          </cell>
          <cell r="Y4">
            <v>58</v>
          </cell>
        </row>
        <row r="5">
          <cell r="W5">
            <v>2</v>
          </cell>
          <cell r="X5">
            <v>69</v>
          </cell>
          <cell r="Y5">
            <v>61</v>
          </cell>
        </row>
        <row r="6">
          <cell r="W6">
            <v>3</v>
          </cell>
          <cell r="X6">
            <v>72</v>
          </cell>
          <cell r="Y6">
            <v>64</v>
          </cell>
        </row>
        <row r="7">
          <cell r="W7">
            <v>4</v>
          </cell>
          <cell r="X7">
            <v>75</v>
          </cell>
          <cell r="Y7">
            <v>67</v>
          </cell>
        </row>
        <row r="8">
          <cell r="W8">
            <v>5</v>
          </cell>
          <cell r="X8">
            <v>78</v>
          </cell>
          <cell r="Y8">
            <v>70</v>
          </cell>
        </row>
        <row r="9">
          <cell r="W9">
            <v>6</v>
          </cell>
          <cell r="X9">
            <v>82</v>
          </cell>
          <cell r="Y9">
            <v>72</v>
          </cell>
        </row>
        <row r="10">
          <cell r="W10">
            <v>7</v>
          </cell>
          <cell r="X10">
            <v>84</v>
          </cell>
          <cell r="Y10">
            <v>76</v>
          </cell>
        </row>
        <row r="11">
          <cell r="W11">
            <v>8</v>
          </cell>
          <cell r="X11">
            <v>86</v>
          </cell>
          <cell r="Y11">
            <v>79</v>
          </cell>
        </row>
        <row r="12">
          <cell r="W12">
            <v>9</v>
          </cell>
          <cell r="X12">
            <v>90</v>
          </cell>
          <cell r="Y12">
            <v>82</v>
          </cell>
        </row>
        <row r="13">
          <cell r="W13">
            <v>10</v>
          </cell>
          <cell r="X13">
            <v>92</v>
          </cell>
          <cell r="Y13">
            <v>85</v>
          </cell>
        </row>
        <row r="14">
          <cell r="W14">
            <v>11</v>
          </cell>
          <cell r="X14">
            <v>95</v>
          </cell>
          <cell r="Y14">
            <v>89</v>
          </cell>
        </row>
        <row r="15">
          <cell r="W15">
            <v>12</v>
          </cell>
          <cell r="X15">
            <v>99</v>
          </cell>
          <cell r="Y15">
            <v>91</v>
          </cell>
        </row>
        <row r="16">
          <cell r="W16">
            <v>13</v>
          </cell>
          <cell r="X16">
            <v>102</v>
          </cell>
          <cell r="Y16">
            <v>94</v>
          </cell>
        </row>
        <row r="17">
          <cell r="W17">
            <v>14</v>
          </cell>
          <cell r="X17">
            <v>105</v>
          </cell>
          <cell r="Y17">
            <v>97</v>
          </cell>
        </row>
        <row r="18">
          <cell r="W18">
            <v>15</v>
          </cell>
          <cell r="X18">
            <v>107</v>
          </cell>
          <cell r="Y18">
            <v>100</v>
          </cell>
        </row>
        <row r="19">
          <cell r="W19">
            <v>16</v>
          </cell>
          <cell r="X19">
            <v>110</v>
          </cell>
          <cell r="Y19">
            <v>102</v>
          </cell>
        </row>
        <row r="20">
          <cell r="W20">
            <v>17</v>
          </cell>
          <cell r="X20">
            <v>113</v>
          </cell>
          <cell r="Y20">
            <v>106</v>
          </cell>
        </row>
        <row r="21">
          <cell r="W21">
            <v>18</v>
          </cell>
          <cell r="X21">
            <v>116</v>
          </cell>
          <cell r="Y21">
            <v>109</v>
          </cell>
        </row>
        <row r="22">
          <cell r="W22">
            <v>19</v>
          </cell>
          <cell r="X22">
            <v>118</v>
          </cell>
          <cell r="Y22">
            <v>112</v>
          </cell>
        </row>
        <row r="23">
          <cell r="W23">
            <v>20</v>
          </cell>
          <cell r="X23">
            <v>122</v>
          </cell>
          <cell r="Y23">
            <v>115</v>
          </cell>
        </row>
        <row r="24">
          <cell r="W24">
            <v>21</v>
          </cell>
          <cell r="X24">
            <v>125</v>
          </cell>
          <cell r="Y24">
            <v>117.3</v>
          </cell>
        </row>
        <row r="25">
          <cell r="W25">
            <v>22</v>
          </cell>
          <cell r="X25">
            <v>128</v>
          </cell>
          <cell r="Y25">
            <v>119.6</v>
          </cell>
        </row>
        <row r="26">
          <cell r="W26">
            <v>23</v>
          </cell>
          <cell r="X26">
            <v>131</v>
          </cell>
          <cell r="Y26">
            <v>121.9</v>
          </cell>
        </row>
        <row r="27">
          <cell r="W27">
            <v>24</v>
          </cell>
          <cell r="X27">
            <v>134</v>
          </cell>
          <cell r="Y27">
            <v>124.2</v>
          </cell>
        </row>
        <row r="28">
          <cell r="W28">
            <v>25</v>
          </cell>
          <cell r="X28">
            <v>137</v>
          </cell>
          <cell r="Y28">
            <v>126.5</v>
          </cell>
        </row>
        <row r="29">
          <cell r="W29">
            <v>26</v>
          </cell>
          <cell r="X29">
            <v>140</v>
          </cell>
          <cell r="Y29">
            <v>128.8</v>
          </cell>
        </row>
        <row r="30">
          <cell r="W30">
            <v>27</v>
          </cell>
          <cell r="X30">
            <v>143</v>
          </cell>
          <cell r="Y30">
            <v>131.1</v>
          </cell>
        </row>
        <row r="31">
          <cell r="W31">
            <v>28</v>
          </cell>
          <cell r="X31">
            <v>146</v>
          </cell>
          <cell r="Y31">
            <v>133.4</v>
          </cell>
        </row>
        <row r="32">
          <cell r="W32">
            <v>29</v>
          </cell>
          <cell r="X32">
            <v>149</v>
          </cell>
          <cell r="Y32">
            <v>135.7</v>
          </cell>
        </row>
        <row r="33">
          <cell r="W33">
            <v>30</v>
          </cell>
          <cell r="X33">
            <v>152</v>
          </cell>
          <cell r="Y33">
            <v>138</v>
          </cell>
        </row>
        <row r="34">
          <cell r="W34">
            <v>31</v>
          </cell>
          <cell r="X34">
            <v>155</v>
          </cell>
          <cell r="Y34">
            <v>140.3</v>
          </cell>
        </row>
        <row r="35">
          <cell r="W35">
            <v>32</v>
          </cell>
          <cell r="X35">
            <v>158</v>
          </cell>
          <cell r="Y35">
            <v>142.6</v>
          </cell>
        </row>
        <row r="36">
          <cell r="W36">
            <v>33</v>
          </cell>
          <cell r="X36">
            <v>161</v>
          </cell>
          <cell r="Y36">
            <v>144.9</v>
          </cell>
        </row>
        <row r="37">
          <cell r="W37">
            <v>34</v>
          </cell>
          <cell r="X37">
            <v>164</v>
          </cell>
          <cell r="Y37">
            <v>147.2</v>
          </cell>
        </row>
        <row r="38">
          <cell r="W38">
            <v>35</v>
          </cell>
          <cell r="X38">
            <v>167</v>
          </cell>
          <cell r="Y38">
            <v>149.5</v>
          </cell>
        </row>
        <row r="39">
          <cell r="W39">
            <v>36</v>
          </cell>
          <cell r="X39">
            <v>170</v>
          </cell>
          <cell r="Y39">
            <v>151.8</v>
          </cell>
        </row>
        <row r="40">
          <cell r="W40">
            <v>37</v>
          </cell>
          <cell r="X40">
            <v>173</v>
          </cell>
          <cell r="Y40">
            <v>154.1</v>
          </cell>
        </row>
        <row r="41">
          <cell r="W41">
            <v>38</v>
          </cell>
          <cell r="X41">
            <v>176</v>
          </cell>
          <cell r="Y41">
            <v>156.4</v>
          </cell>
        </row>
        <row r="42">
          <cell r="W42">
            <v>39</v>
          </cell>
          <cell r="X42">
            <v>179</v>
          </cell>
          <cell r="Y42">
            <v>158.7</v>
          </cell>
        </row>
        <row r="43">
          <cell r="W43">
            <v>40</v>
          </cell>
          <cell r="X43">
            <v>182</v>
          </cell>
          <cell r="Y43">
            <v>161</v>
          </cell>
        </row>
        <row r="44">
          <cell r="W44">
            <v>41</v>
          </cell>
          <cell r="X44">
            <v>185</v>
          </cell>
          <cell r="Y44">
            <v>163.3</v>
          </cell>
        </row>
        <row r="45">
          <cell r="W45">
            <v>42</v>
          </cell>
          <cell r="X45">
            <v>188</v>
          </cell>
          <cell r="Y45">
            <v>165.6</v>
          </cell>
        </row>
        <row r="46">
          <cell r="W46">
            <v>43</v>
          </cell>
          <cell r="X46">
            <v>191</v>
          </cell>
          <cell r="Y46">
            <v>167.9</v>
          </cell>
        </row>
        <row r="47">
          <cell r="W47">
            <v>44</v>
          </cell>
          <cell r="X47">
            <v>194</v>
          </cell>
          <cell r="Y47">
            <v>170.2</v>
          </cell>
        </row>
        <row r="48">
          <cell r="W48">
            <v>45</v>
          </cell>
          <cell r="X48">
            <v>197</v>
          </cell>
          <cell r="Y48">
            <v>172.5</v>
          </cell>
        </row>
        <row r="49">
          <cell r="W49">
            <v>46</v>
          </cell>
          <cell r="X49">
            <v>200</v>
          </cell>
          <cell r="Y49">
            <v>174.8</v>
          </cell>
        </row>
        <row r="50">
          <cell r="W50">
            <v>47</v>
          </cell>
          <cell r="X50">
            <v>203</v>
          </cell>
          <cell r="Y50">
            <v>177.1</v>
          </cell>
        </row>
        <row r="51">
          <cell r="W51">
            <v>48</v>
          </cell>
          <cell r="X51">
            <v>206</v>
          </cell>
          <cell r="Y51">
            <v>179.4</v>
          </cell>
        </row>
        <row r="52">
          <cell r="W52">
            <v>49</v>
          </cell>
          <cell r="X52">
            <v>209</v>
          </cell>
          <cell r="Y52">
            <v>181.7</v>
          </cell>
        </row>
        <row r="53">
          <cell r="W53">
            <v>50</v>
          </cell>
          <cell r="X53">
            <v>212</v>
          </cell>
          <cell r="Y53">
            <v>184</v>
          </cell>
        </row>
        <row r="54">
          <cell r="W54">
            <v>51</v>
          </cell>
          <cell r="X54">
            <v>214.8</v>
          </cell>
          <cell r="Y54">
            <v>186.3</v>
          </cell>
        </row>
        <row r="55">
          <cell r="W55">
            <v>52</v>
          </cell>
          <cell r="X55">
            <v>217.6</v>
          </cell>
          <cell r="Y55">
            <v>188.6</v>
          </cell>
        </row>
        <row r="56">
          <cell r="W56">
            <v>53</v>
          </cell>
          <cell r="X56">
            <v>220.4</v>
          </cell>
          <cell r="Y56">
            <v>190.9</v>
          </cell>
        </row>
        <row r="57">
          <cell r="W57">
            <v>54</v>
          </cell>
          <cell r="X57">
            <v>223.2</v>
          </cell>
          <cell r="Y57">
            <v>193.2</v>
          </cell>
        </row>
        <row r="58">
          <cell r="W58">
            <v>55</v>
          </cell>
          <cell r="X58">
            <v>226</v>
          </cell>
          <cell r="Y58">
            <v>195.5</v>
          </cell>
        </row>
        <row r="59">
          <cell r="W59">
            <v>56</v>
          </cell>
          <cell r="X59">
            <v>228.8</v>
          </cell>
          <cell r="Y59">
            <v>197.8</v>
          </cell>
        </row>
        <row r="60">
          <cell r="W60">
            <v>57</v>
          </cell>
          <cell r="X60">
            <v>231.6</v>
          </cell>
          <cell r="Y60">
            <v>200.1</v>
          </cell>
        </row>
        <row r="61">
          <cell r="W61">
            <v>58</v>
          </cell>
          <cell r="X61">
            <v>234.4</v>
          </cell>
          <cell r="Y61">
            <v>202.4</v>
          </cell>
        </row>
        <row r="62">
          <cell r="W62">
            <v>59</v>
          </cell>
          <cell r="X62">
            <v>237.2</v>
          </cell>
          <cell r="Y62">
            <v>204.7</v>
          </cell>
        </row>
        <row r="63">
          <cell r="W63">
            <v>60</v>
          </cell>
          <cell r="X63">
            <v>240</v>
          </cell>
          <cell r="Y63">
            <v>207</v>
          </cell>
        </row>
        <row r="64">
          <cell r="W64">
            <v>61</v>
          </cell>
          <cell r="X64">
            <v>242.8</v>
          </cell>
          <cell r="Y64">
            <v>209.3</v>
          </cell>
        </row>
        <row r="65">
          <cell r="W65">
            <v>62</v>
          </cell>
          <cell r="X65">
            <v>245.6</v>
          </cell>
          <cell r="Y65">
            <v>211.6</v>
          </cell>
        </row>
        <row r="66">
          <cell r="W66">
            <v>63</v>
          </cell>
          <cell r="X66">
            <v>248.4</v>
          </cell>
          <cell r="Y66">
            <v>213.9</v>
          </cell>
        </row>
        <row r="67">
          <cell r="W67">
            <v>64</v>
          </cell>
          <cell r="X67">
            <v>251.2</v>
          </cell>
          <cell r="Y67">
            <v>216.2</v>
          </cell>
        </row>
        <row r="68">
          <cell r="W68">
            <v>65</v>
          </cell>
          <cell r="X68">
            <v>254</v>
          </cell>
          <cell r="Y68">
            <v>218.5</v>
          </cell>
        </row>
        <row r="69">
          <cell r="W69">
            <v>66</v>
          </cell>
          <cell r="X69">
            <v>256.8</v>
          </cell>
          <cell r="Y69">
            <v>220.8</v>
          </cell>
        </row>
        <row r="70">
          <cell r="W70">
            <v>67</v>
          </cell>
          <cell r="X70">
            <v>259.6</v>
          </cell>
          <cell r="Y70">
            <v>223.1</v>
          </cell>
        </row>
        <row r="71">
          <cell r="W71">
            <v>68</v>
          </cell>
          <cell r="X71">
            <v>262.4</v>
          </cell>
          <cell r="Y71">
            <v>225.4</v>
          </cell>
        </row>
        <row r="72">
          <cell r="W72">
            <v>69</v>
          </cell>
          <cell r="X72">
            <v>265.2</v>
          </cell>
          <cell r="Y72">
            <v>227.7</v>
          </cell>
        </row>
        <row r="73">
          <cell r="W73">
            <v>70</v>
          </cell>
          <cell r="X73">
            <v>268</v>
          </cell>
          <cell r="Y73">
            <v>230</v>
          </cell>
        </row>
        <row r="74">
          <cell r="W74">
            <v>71</v>
          </cell>
          <cell r="X74">
            <v>270.8</v>
          </cell>
          <cell r="Y74">
            <v>232.3</v>
          </cell>
        </row>
        <row r="75">
          <cell r="W75">
            <v>72</v>
          </cell>
          <cell r="X75">
            <v>273.6</v>
          </cell>
          <cell r="Y75">
            <v>234.6</v>
          </cell>
        </row>
        <row r="76">
          <cell r="W76">
            <v>73</v>
          </cell>
          <cell r="X76">
            <v>276.4</v>
          </cell>
          <cell r="Y76">
            <v>236.9</v>
          </cell>
        </row>
        <row r="77">
          <cell r="W77">
            <v>74</v>
          </cell>
          <cell r="X77">
            <v>279.2</v>
          </cell>
          <cell r="Y77">
            <v>239.2</v>
          </cell>
        </row>
        <row r="78">
          <cell r="W78">
            <v>75</v>
          </cell>
          <cell r="X78">
            <v>282</v>
          </cell>
          <cell r="Y78">
            <v>241.5</v>
          </cell>
        </row>
        <row r="79">
          <cell r="W79">
            <v>76</v>
          </cell>
          <cell r="X79">
            <v>284.8</v>
          </cell>
          <cell r="Y79">
            <v>243.8</v>
          </cell>
        </row>
        <row r="80">
          <cell r="W80">
            <v>77</v>
          </cell>
          <cell r="X80">
            <v>287.6</v>
          </cell>
          <cell r="Y80">
            <v>246.1</v>
          </cell>
        </row>
        <row r="81">
          <cell r="W81">
            <v>78</v>
          </cell>
          <cell r="X81">
            <v>290.4</v>
          </cell>
          <cell r="Y81">
            <v>248.4</v>
          </cell>
        </row>
        <row r="82">
          <cell r="W82">
            <v>79</v>
          </cell>
          <cell r="X82">
            <v>293.2</v>
          </cell>
          <cell r="Y82">
            <v>250.7</v>
          </cell>
        </row>
        <row r="83">
          <cell r="W83">
            <v>80</v>
          </cell>
          <cell r="X83">
            <v>296</v>
          </cell>
          <cell r="Y83">
            <v>253</v>
          </cell>
        </row>
        <row r="84">
          <cell r="W84">
            <v>81</v>
          </cell>
          <cell r="X84">
            <v>298.8</v>
          </cell>
          <cell r="Y84">
            <v>255.3</v>
          </cell>
        </row>
        <row r="85">
          <cell r="W85">
            <v>82</v>
          </cell>
          <cell r="X85">
            <v>301.6</v>
          </cell>
          <cell r="Y85">
            <v>257.6</v>
          </cell>
        </row>
        <row r="86">
          <cell r="W86">
            <v>83</v>
          </cell>
          <cell r="X86">
            <v>304.4</v>
          </cell>
          <cell r="Y86">
            <v>259.9</v>
          </cell>
        </row>
        <row r="87">
          <cell r="W87">
            <v>84</v>
          </cell>
          <cell r="X87">
            <v>307.2</v>
          </cell>
          <cell r="Y87">
            <v>262.2</v>
          </cell>
        </row>
        <row r="88">
          <cell r="W88">
            <v>85</v>
          </cell>
          <cell r="X88">
            <v>310</v>
          </cell>
          <cell r="Y88">
            <v>264.5</v>
          </cell>
        </row>
        <row r="89">
          <cell r="W89">
            <v>86</v>
          </cell>
          <cell r="X89">
            <v>312.8</v>
          </cell>
          <cell r="Y89">
            <v>266.8</v>
          </cell>
        </row>
        <row r="90">
          <cell r="W90">
            <v>87</v>
          </cell>
          <cell r="X90">
            <v>315.6</v>
          </cell>
          <cell r="Y90">
            <v>269.1</v>
          </cell>
        </row>
        <row r="91">
          <cell r="W91">
            <v>88</v>
          </cell>
          <cell r="X91">
            <v>318.4</v>
          </cell>
          <cell r="Y91">
            <v>271.4</v>
          </cell>
        </row>
        <row r="92">
          <cell r="W92">
            <v>89</v>
          </cell>
          <cell r="X92">
            <v>321.2</v>
          </cell>
          <cell r="Y92">
            <v>273.7</v>
          </cell>
        </row>
        <row r="93">
          <cell r="W93">
            <v>90</v>
          </cell>
          <cell r="X93">
            <v>324</v>
          </cell>
          <cell r="Y93">
            <v>276</v>
          </cell>
        </row>
        <row r="94">
          <cell r="W94">
            <v>91</v>
          </cell>
          <cell r="X94">
            <v>326.8</v>
          </cell>
          <cell r="Y94">
            <v>278.3</v>
          </cell>
        </row>
        <row r="95">
          <cell r="W95">
            <v>92</v>
          </cell>
          <cell r="X95">
            <v>329.6</v>
          </cell>
          <cell r="Y95">
            <v>280.6</v>
          </cell>
        </row>
        <row r="96">
          <cell r="W96">
            <v>93</v>
          </cell>
          <cell r="X96">
            <v>332.4</v>
          </cell>
          <cell r="Y96">
            <v>282.9</v>
          </cell>
        </row>
        <row r="97">
          <cell r="W97">
            <v>94</v>
          </cell>
          <cell r="X97">
            <v>335.2</v>
          </cell>
          <cell r="Y97">
            <v>285.2</v>
          </cell>
        </row>
        <row r="98">
          <cell r="W98">
            <v>95</v>
          </cell>
          <cell r="X98">
            <v>338</v>
          </cell>
          <cell r="Y98">
            <v>287.5</v>
          </cell>
        </row>
        <row r="99">
          <cell r="W99">
            <v>96</v>
          </cell>
          <cell r="X99">
            <v>340.8</v>
          </cell>
          <cell r="Y99">
            <v>289.8</v>
          </cell>
        </row>
        <row r="100">
          <cell r="W100">
            <v>97</v>
          </cell>
          <cell r="X100">
            <v>343.6</v>
          </cell>
          <cell r="Y100">
            <v>292.1</v>
          </cell>
        </row>
        <row r="101">
          <cell r="W101">
            <v>98</v>
          </cell>
          <cell r="X101">
            <v>346.4</v>
          </cell>
          <cell r="Y101">
            <v>294.4</v>
          </cell>
        </row>
        <row r="102">
          <cell r="W102">
            <v>99</v>
          </cell>
          <cell r="X102">
            <v>349.2</v>
          </cell>
          <cell r="Y102">
            <v>296.7</v>
          </cell>
        </row>
        <row r="103">
          <cell r="W103">
            <v>100</v>
          </cell>
          <cell r="X103">
            <v>352</v>
          </cell>
          <cell r="Y103">
            <v>299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sheetDataSet>
      <sheetData sheetId="8">
        <row r="4">
          <cell r="F4">
            <v>65</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v600"/>
      <sheetName val="2v600"/>
      <sheetName val="3v600"/>
      <sheetName val="2v900"/>
      <sheetName val="3v900"/>
      <sheetName val="30mRdam"/>
      <sheetName val="impRdam"/>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ver"/>
      <sheetName val="slip"/>
      <sheetName val="summary"/>
      <sheetName val="tech"/>
      <sheetName val="abstract"/>
      <sheetName val="detailed"/>
      <sheetName val="culvert"/>
      <sheetName val="culvert (2)"/>
      <sheetName val="culvert (3)"/>
      <sheetName val="impRdam"/>
      <sheetName val="cost"/>
      <sheetName val="data"/>
      <sheetName val="CDdata"/>
      <sheetName val="keymap"/>
      <sheetName val="lchart"/>
      <sheetName val="LS"/>
      <sheetName val="CS"/>
      <sheetName val="CS (2)"/>
      <sheetName val="leads"/>
      <sheetName val="f_slip"/>
      <sheetName val="1v600"/>
      <sheetName val="2v600"/>
      <sheetName val="3v600"/>
      <sheetName val="2v900"/>
      <sheetName val="3v900"/>
      <sheetName val="30mRdam"/>
    </sheetNames>
    <sheetDataSet>
      <sheetData sheetId="18">
        <row r="3">
          <cell r="A3" t="str">
            <v>Sno</v>
          </cell>
          <cell r="B3" t="str">
            <v>Lead</v>
          </cell>
          <cell r="D3" t="str">
            <v>Earth</v>
          </cell>
          <cell r="E3" t="str">
            <v>Metal</v>
          </cell>
          <cell r="F3" t="str">
            <v>Bricks</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cell r="F8">
            <v>93.9</v>
          </cell>
        </row>
        <row r="9">
          <cell r="A9">
            <v>6</v>
          </cell>
          <cell r="B9">
            <v>1</v>
          </cell>
          <cell r="C9" t="str">
            <v>KM</v>
          </cell>
          <cell r="D9">
            <v>58</v>
          </cell>
          <cell r="E9">
            <v>67</v>
          </cell>
          <cell r="F9">
            <v>96.6</v>
          </cell>
        </row>
        <row r="10">
          <cell r="A10">
            <v>7</v>
          </cell>
          <cell r="B10">
            <v>2</v>
          </cell>
          <cell r="C10" t="str">
            <v>KM</v>
          </cell>
          <cell r="D10">
            <v>61</v>
          </cell>
          <cell r="E10">
            <v>69</v>
          </cell>
          <cell r="F10">
            <v>99.9</v>
          </cell>
        </row>
        <row r="11">
          <cell r="A11">
            <v>8</v>
          </cell>
          <cell r="B11">
            <v>3</v>
          </cell>
          <cell r="C11" t="str">
            <v>KM</v>
          </cell>
          <cell r="D11">
            <v>64</v>
          </cell>
          <cell r="E11">
            <v>72</v>
          </cell>
          <cell r="F11">
            <v>102.5</v>
          </cell>
        </row>
        <row r="12">
          <cell r="A12">
            <v>9</v>
          </cell>
          <cell r="B12">
            <v>4</v>
          </cell>
          <cell r="C12" t="str">
            <v>KM</v>
          </cell>
          <cell r="D12">
            <v>67</v>
          </cell>
          <cell r="E12">
            <v>75</v>
          </cell>
          <cell r="F12">
            <v>105.9</v>
          </cell>
        </row>
        <row r="13">
          <cell r="A13">
            <v>10</v>
          </cell>
          <cell r="B13">
            <v>5</v>
          </cell>
          <cell r="C13" t="str">
            <v>KM</v>
          </cell>
          <cell r="D13">
            <v>70</v>
          </cell>
          <cell r="E13">
            <v>78</v>
          </cell>
          <cell r="F13">
            <v>109.1</v>
          </cell>
        </row>
        <row r="14">
          <cell r="A14">
            <v>11</v>
          </cell>
          <cell r="B14">
            <v>6</v>
          </cell>
          <cell r="C14" t="str">
            <v>KM</v>
          </cell>
          <cell r="D14">
            <v>72</v>
          </cell>
          <cell r="E14">
            <v>82</v>
          </cell>
          <cell r="F14">
            <v>112.5</v>
          </cell>
        </row>
        <row r="15">
          <cell r="A15">
            <v>12</v>
          </cell>
          <cell r="B15">
            <v>7</v>
          </cell>
          <cell r="C15" t="str">
            <v>KM</v>
          </cell>
          <cell r="D15">
            <v>76</v>
          </cell>
          <cell r="E15">
            <v>84</v>
          </cell>
          <cell r="F15">
            <v>115.8</v>
          </cell>
        </row>
        <row r="16">
          <cell r="A16">
            <v>13</v>
          </cell>
          <cell r="B16">
            <v>8</v>
          </cell>
          <cell r="C16" t="str">
            <v>KM</v>
          </cell>
          <cell r="D16">
            <v>79</v>
          </cell>
          <cell r="E16">
            <v>86</v>
          </cell>
          <cell r="F16">
            <v>118.5</v>
          </cell>
        </row>
        <row r="17">
          <cell r="A17">
            <v>14</v>
          </cell>
          <cell r="B17">
            <v>9</v>
          </cell>
          <cell r="C17" t="str">
            <v>KM</v>
          </cell>
          <cell r="D17">
            <v>82</v>
          </cell>
          <cell r="E17">
            <v>90</v>
          </cell>
          <cell r="F17">
            <v>121.9</v>
          </cell>
        </row>
        <row r="18">
          <cell r="A18">
            <v>15</v>
          </cell>
          <cell r="B18">
            <v>10</v>
          </cell>
          <cell r="C18" t="str">
            <v>KM</v>
          </cell>
          <cell r="D18">
            <v>85</v>
          </cell>
          <cell r="E18">
            <v>92</v>
          </cell>
          <cell r="F18">
            <v>125.1</v>
          </cell>
        </row>
        <row r="19">
          <cell r="A19">
            <v>16</v>
          </cell>
          <cell r="B19">
            <v>11</v>
          </cell>
          <cell r="C19" t="str">
            <v>KM</v>
          </cell>
          <cell r="D19">
            <v>89</v>
          </cell>
          <cell r="E19">
            <v>95</v>
          </cell>
          <cell r="F19">
            <v>128.5</v>
          </cell>
        </row>
        <row r="20">
          <cell r="A20">
            <v>17</v>
          </cell>
          <cell r="B20">
            <v>12</v>
          </cell>
          <cell r="C20" t="str">
            <v>KM</v>
          </cell>
          <cell r="D20">
            <v>91</v>
          </cell>
          <cell r="E20">
            <v>99</v>
          </cell>
          <cell r="F20">
            <v>131.8</v>
          </cell>
        </row>
        <row r="21">
          <cell r="A21">
            <v>18</v>
          </cell>
          <cell r="B21">
            <v>13</v>
          </cell>
          <cell r="C21" t="str">
            <v>KM</v>
          </cell>
          <cell r="D21">
            <v>94</v>
          </cell>
          <cell r="E21">
            <v>102</v>
          </cell>
          <cell r="F21">
            <v>134.4</v>
          </cell>
        </row>
        <row r="22">
          <cell r="A22">
            <v>19</v>
          </cell>
          <cell r="B22">
            <v>14</v>
          </cell>
          <cell r="C22" t="str">
            <v>KM</v>
          </cell>
          <cell r="D22">
            <v>97</v>
          </cell>
          <cell r="E22">
            <v>105</v>
          </cell>
          <cell r="F22">
            <v>137.8</v>
          </cell>
        </row>
        <row r="23">
          <cell r="A23">
            <v>20</v>
          </cell>
          <cell r="B23">
            <v>15</v>
          </cell>
          <cell r="C23" t="str">
            <v>KM</v>
          </cell>
          <cell r="D23">
            <v>100</v>
          </cell>
          <cell r="E23">
            <v>107</v>
          </cell>
          <cell r="F23">
            <v>141.1</v>
          </cell>
        </row>
        <row r="24">
          <cell r="A24">
            <v>21</v>
          </cell>
          <cell r="B24">
            <v>16</v>
          </cell>
          <cell r="C24" t="str">
            <v>KM</v>
          </cell>
          <cell r="D24">
            <v>102</v>
          </cell>
          <cell r="E24">
            <v>110</v>
          </cell>
          <cell r="F24">
            <v>144.4</v>
          </cell>
        </row>
        <row r="25">
          <cell r="A25">
            <v>22</v>
          </cell>
          <cell r="B25">
            <v>17</v>
          </cell>
          <cell r="C25" t="str">
            <v>KM</v>
          </cell>
          <cell r="D25">
            <v>106</v>
          </cell>
          <cell r="E25">
            <v>113</v>
          </cell>
          <cell r="F25">
            <v>147.7</v>
          </cell>
        </row>
        <row r="26">
          <cell r="A26">
            <v>23</v>
          </cell>
          <cell r="B26">
            <v>18</v>
          </cell>
          <cell r="C26" t="str">
            <v>KM</v>
          </cell>
          <cell r="D26">
            <v>109</v>
          </cell>
          <cell r="E26">
            <v>116</v>
          </cell>
          <cell r="F26">
            <v>150.4</v>
          </cell>
        </row>
        <row r="27">
          <cell r="A27">
            <v>24</v>
          </cell>
          <cell r="B27">
            <v>19</v>
          </cell>
          <cell r="C27" t="str">
            <v>KM</v>
          </cell>
          <cell r="D27">
            <v>112</v>
          </cell>
          <cell r="E27">
            <v>118</v>
          </cell>
          <cell r="F27">
            <v>153.8</v>
          </cell>
        </row>
        <row r="28">
          <cell r="A28">
            <v>25</v>
          </cell>
          <cell r="B28">
            <v>20</v>
          </cell>
          <cell r="C28" t="str">
            <v>KM</v>
          </cell>
          <cell r="D28">
            <v>115</v>
          </cell>
          <cell r="E28">
            <v>122</v>
          </cell>
          <cell r="F28">
            <v>157.1</v>
          </cell>
        </row>
        <row r="29">
          <cell r="A29">
            <v>26</v>
          </cell>
          <cell r="B29">
            <v>21</v>
          </cell>
          <cell r="C29" t="str">
            <v>KM</v>
          </cell>
          <cell r="D29">
            <v>117.5</v>
          </cell>
          <cell r="E29">
            <v>125</v>
          </cell>
          <cell r="F29">
            <v>161.15</v>
          </cell>
        </row>
        <row r="30">
          <cell r="A30">
            <v>27</v>
          </cell>
          <cell r="B30">
            <v>22</v>
          </cell>
          <cell r="C30" t="str">
            <v>KM</v>
          </cell>
          <cell r="D30">
            <v>120</v>
          </cell>
          <cell r="E30">
            <v>128</v>
          </cell>
          <cell r="F30">
            <v>165.2</v>
          </cell>
        </row>
        <row r="31">
          <cell r="A31">
            <v>28</v>
          </cell>
          <cell r="B31">
            <v>23</v>
          </cell>
          <cell r="C31" t="str">
            <v>KM</v>
          </cell>
          <cell r="D31">
            <v>122.5</v>
          </cell>
          <cell r="E31">
            <v>131</v>
          </cell>
          <cell r="F31">
            <v>169.25</v>
          </cell>
        </row>
        <row r="32">
          <cell r="A32">
            <v>29</v>
          </cell>
          <cell r="B32">
            <v>24</v>
          </cell>
          <cell r="C32" t="str">
            <v>KM</v>
          </cell>
          <cell r="D32">
            <v>125</v>
          </cell>
          <cell r="E32">
            <v>134</v>
          </cell>
          <cell r="F32">
            <v>173.3</v>
          </cell>
        </row>
        <row r="33">
          <cell r="A33">
            <v>30</v>
          </cell>
          <cell r="B33">
            <v>25</v>
          </cell>
          <cell r="C33" t="str">
            <v>KM</v>
          </cell>
          <cell r="D33">
            <v>127.5</v>
          </cell>
          <cell r="E33">
            <v>137</v>
          </cell>
          <cell r="F33">
            <v>177.35</v>
          </cell>
        </row>
        <row r="34">
          <cell r="A34">
            <v>31</v>
          </cell>
          <cell r="B34">
            <v>26</v>
          </cell>
          <cell r="C34" t="str">
            <v>KM</v>
          </cell>
          <cell r="D34">
            <v>130</v>
          </cell>
          <cell r="E34">
            <v>140</v>
          </cell>
          <cell r="F34">
            <v>181.4</v>
          </cell>
        </row>
        <row r="35">
          <cell r="A35">
            <v>32</v>
          </cell>
          <cell r="B35">
            <v>27</v>
          </cell>
          <cell r="C35" t="str">
            <v>KM</v>
          </cell>
          <cell r="D35">
            <v>132.5</v>
          </cell>
          <cell r="E35">
            <v>143</v>
          </cell>
          <cell r="F35">
            <v>185.45</v>
          </cell>
        </row>
        <row r="36">
          <cell r="A36">
            <v>33</v>
          </cell>
          <cell r="B36">
            <v>28</v>
          </cell>
          <cell r="C36" t="str">
            <v>KM</v>
          </cell>
          <cell r="D36">
            <v>135</v>
          </cell>
          <cell r="E36">
            <v>146</v>
          </cell>
          <cell r="F36">
            <v>189.5</v>
          </cell>
        </row>
        <row r="37">
          <cell r="A37">
            <v>34</v>
          </cell>
          <cell r="B37">
            <v>29</v>
          </cell>
          <cell r="C37" t="str">
            <v>KM</v>
          </cell>
          <cell r="D37">
            <v>137.5</v>
          </cell>
          <cell r="E37">
            <v>149</v>
          </cell>
          <cell r="F37">
            <v>193.55</v>
          </cell>
        </row>
        <row r="38">
          <cell r="A38">
            <v>35</v>
          </cell>
          <cell r="B38">
            <v>30</v>
          </cell>
          <cell r="C38" t="str">
            <v>KM</v>
          </cell>
          <cell r="D38">
            <v>140</v>
          </cell>
          <cell r="E38">
            <v>152</v>
          </cell>
          <cell r="F38">
            <v>197.6</v>
          </cell>
        </row>
        <row r="39">
          <cell r="A39">
            <v>36</v>
          </cell>
          <cell r="B39">
            <v>31</v>
          </cell>
          <cell r="C39" t="str">
            <v>KM</v>
          </cell>
          <cell r="D39">
            <v>142.5</v>
          </cell>
          <cell r="E39">
            <v>155</v>
          </cell>
          <cell r="F39">
            <v>201.65</v>
          </cell>
        </row>
        <row r="40">
          <cell r="A40">
            <v>37</v>
          </cell>
          <cell r="B40">
            <v>32</v>
          </cell>
          <cell r="C40" t="str">
            <v>KM</v>
          </cell>
          <cell r="D40">
            <v>145</v>
          </cell>
          <cell r="E40">
            <v>158</v>
          </cell>
          <cell r="F40">
            <v>205.7</v>
          </cell>
        </row>
        <row r="41">
          <cell r="A41">
            <v>38</v>
          </cell>
          <cell r="B41">
            <v>33</v>
          </cell>
          <cell r="C41" t="str">
            <v>KM</v>
          </cell>
          <cell r="D41">
            <v>147.5</v>
          </cell>
          <cell r="E41">
            <v>161</v>
          </cell>
          <cell r="F41">
            <v>209.75</v>
          </cell>
        </row>
        <row r="42">
          <cell r="A42">
            <v>39</v>
          </cell>
          <cell r="B42">
            <v>34</v>
          </cell>
          <cell r="C42" t="str">
            <v>KM</v>
          </cell>
          <cell r="D42">
            <v>150</v>
          </cell>
          <cell r="E42">
            <v>164</v>
          </cell>
          <cell r="F42">
            <v>213.8</v>
          </cell>
        </row>
        <row r="43">
          <cell r="A43">
            <v>40</v>
          </cell>
          <cell r="B43">
            <v>35</v>
          </cell>
          <cell r="C43" t="str">
            <v>KM</v>
          </cell>
          <cell r="D43">
            <v>152.5</v>
          </cell>
          <cell r="E43">
            <v>167</v>
          </cell>
          <cell r="F43">
            <v>217.85</v>
          </cell>
        </row>
        <row r="44">
          <cell r="A44">
            <v>41</v>
          </cell>
          <cell r="B44">
            <v>36</v>
          </cell>
          <cell r="C44" t="str">
            <v>KM</v>
          </cell>
          <cell r="D44">
            <v>155</v>
          </cell>
          <cell r="E44">
            <v>170</v>
          </cell>
          <cell r="F44">
            <v>221.9</v>
          </cell>
        </row>
        <row r="45">
          <cell r="A45">
            <v>42</v>
          </cell>
          <cell r="B45">
            <v>37</v>
          </cell>
          <cell r="C45" t="str">
            <v>KM</v>
          </cell>
          <cell r="D45">
            <v>157.5</v>
          </cell>
          <cell r="E45">
            <v>173</v>
          </cell>
          <cell r="F45">
            <v>225.95</v>
          </cell>
        </row>
        <row r="46">
          <cell r="A46">
            <v>43</v>
          </cell>
          <cell r="B46">
            <v>38</v>
          </cell>
          <cell r="C46" t="str">
            <v>KM</v>
          </cell>
          <cell r="D46">
            <v>160</v>
          </cell>
          <cell r="E46">
            <v>176</v>
          </cell>
          <cell r="F46">
            <v>230</v>
          </cell>
        </row>
        <row r="47">
          <cell r="A47">
            <v>44</v>
          </cell>
          <cell r="B47">
            <v>39</v>
          </cell>
          <cell r="C47" t="str">
            <v>KM</v>
          </cell>
          <cell r="D47">
            <v>162.5</v>
          </cell>
          <cell r="E47">
            <v>179</v>
          </cell>
          <cell r="F47">
            <v>234.05</v>
          </cell>
        </row>
        <row r="48">
          <cell r="A48">
            <v>45</v>
          </cell>
          <cell r="B48">
            <v>40</v>
          </cell>
          <cell r="C48" t="str">
            <v>KM</v>
          </cell>
          <cell r="D48">
            <v>165</v>
          </cell>
          <cell r="E48">
            <v>182</v>
          </cell>
          <cell r="F48">
            <v>238.1</v>
          </cell>
        </row>
        <row r="49">
          <cell r="A49">
            <v>46</v>
          </cell>
          <cell r="B49">
            <v>41</v>
          </cell>
          <cell r="C49" t="str">
            <v>KM</v>
          </cell>
          <cell r="D49">
            <v>167.5</v>
          </cell>
          <cell r="E49">
            <v>185</v>
          </cell>
          <cell r="F49">
            <v>242.15</v>
          </cell>
        </row>
        <row r="50">
          <cell r="A50">
            <v>47</v>
          </cell>
          <cell r="B50">
            <v>42</v>
          </cell>
          <cell r="C50" t="str">
            <v>KM</v>
          </cell>
          <cell r="D50">
            <v>170</v>
          </cell>
          <cell r="E50">
            <v>188</v>
          </cell>
          <cell r="F50">
            <v>246.2</v>
          </cell>
        </row>
        <row r="51">
          <cell r="A51">
            <v>48</v>
          </cell>
          <cell r="B51">
            <v>43</v>
          </cell>
          <cell r="C51" t="str">
            <v>KM</v>
          </cell>
          <cell r="D51">
            <v>172.5</v>
          </cell>
          <cell r="E51">
            <v>191</v>
          </cell>
          <cell r="F51">
            <v>250.25</v>
          </cell>
        </row>
        <row r="52">
          <cell r="A52">
            <v>49</v>
          </cell>
          <cell r="B52">
            <v>44</v>
          </cell>
          <cell r="C52" t="str">
            <v>KM</v>
          </cell>
          <cell r="D52">
            <v>175</v>
          </cell>
          <cell r="E52">
            <v>194</v>
          </cell>
          <cell r="F52">
            <v>254.3</v>
          </cell>
        </row>
        <row r="53">
          <cell r="A53">
            <v>50</v>
          </cell>
          <cell r="B53">
            <v>45</v>
          </cell>
          <cell r="C53" t="str">
            <v>KM</v>
          </cell>
          <cell r="D53">
            <v>177.5</v>
          </cell>
          <cell r="E53">
            <v>197</v>
          </cell>
          <cell r="F53">
            <v>258.35</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Lead"/>
      <sheetName val="Data"/>
      <sheetName val="drain rm data"/>
      <sheetName val="LOWEST RATES"/>
    </sheetNames>
    <sheetDataSet>
      <sheetData sheetId="0">
        <row r="7">
          <cell r="N7">
            <v>2424</v>
          </cell>
        </row>
        <row r="9">
          <cell r="N9">
            <v>431.645</v>
          </cell>
        </row>
        <row r="26">
          <cell r="N26">
            <v>295.475</v>
          </cell>
        </row>
        <row r="28">
          <cell r="N28">
            <v>340.475</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9">
          <cell r="G49" t="str">
            <v>Input Rate</v>
          </cell>
        </row>
      </sheetData>
      <sheetData sheetId="4">
        <row r="21">
          <cell r="D21" t="str">
            <v>Input Rate</v>
          </cell>
        </row>
        <row r="22">
          <cell r="D22" t="str">
            <v>Input Rate</v>
          </cell>
        </row>
        <row r="24">
          <cell r="D24" t="str">
            <v>Input Rate</v>
          </cell>
        </row>
        <row r="25">
          <cell r="D25" t="str">
            <v>Input Rate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3">
          <cell r="D3">
            <v>137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22">
          <cell r="G22" t="str">
            <v>Input Rate</v>
          </cell>
        </row>
      </sheetData>
      <sheetData sheetId="4">
        <row r="10">
          <cell r="D10" t="str">
            <v>Input Rate</v>
          </cell>
        </row>
        <row r="11">
          <cell r="D11" t="str">
            <v>Input Rate</v>
          </cell>
        </row>
        <row r="12">
          <cell r="D12" t="str">
            <v>Input Rate</v>
          </cell>
        </row>
        <row r="13">
          <cell r="D13" t="str">
            <v>Input Rate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5">
          <cell r="G5">
            <v>6328</v>
          </cell>
        </row>
        <row r="8">
          <cell r="G8">
            <v>120</v>
          </cell>
        </row>
        <row r="10">
          <cell r="G10">
            <v>692</v>
          </cell>
        </row>
        <row r="19">
          <cell r="G19">
            <v>230</v>
          </cell>
        </row>
        <row r="21">
          <cell r="G21">
            <v>1700</v>
          </cell>
        </row>
        <row r="24">
          <cell r="G24">
            <v>6328</v>
          </cell>
        </row>
        <row r="51">
          <cell r="G51">
            <v>754</v>
          </cell>
        </row>
      </sheetData>
      <sheetData sheetId="4">
        <row r="14">
          <cell r="D14" t="str">
            <v>Input Rate</v>
          </cell>
        </row>
        <row r="15">
          <cell r="D15" t="str">
            <v>Input Rate</v>
          </cell>
        </row>
        <row r="16">
          <cell r="D16" t="str">
            <v>Input Rate</v>
          </cell>
        </row>
        <row r="39">
          <cell r="D39" t="str">
            <v>Input Rate</v>
          </cell>
        </row>
        <row r="40">
          <cell r="D40" t="str">
            <v>Input Rate</v>
          </cell>
        </row>
        <row r="41">
          <cell r="D41" t="str">
            <v>Input Rate</v>
          </cell>
        </row>
        <row r="44">
          <cell r="D44" t="str">
            <v>Input Rate</v>
          </cell>
        </row>
        <row r="61">
          <cell r="D61" t="str">
            <v>Input Rate</v>
          </cell>
        </row>
        <row r="64">
          <cell r="D64" t="str">
            <v>Input Rate</v>
          </cell>
        </row>
        <row r="65">
          <cell r="D65" t="str">
            <v>Input Rate</v>
          </cell>
        </row>
        <row r="66">
          <cell r="D66" t="str">
            <v>Input Rate</v>
          </cell>
        </row>
        <row r="67">
          <cell r="D67" t="str">
            <v>Input Rate</v>
          </cell>
        </row>
        <row r="89">
          <cell r="D89" t="str">
            <v>Input Rate</v>
          </cell>
        </row>
        <row r="91">
          <cell r="D91" t="str">
            <v>Input Rate</v>
          </cell>
        </row>
        <row r="92">
          <cell r="D92" t="str">
            <v>Input Rate</v>
          </cell>
        </row>
        <row r="133">
          <cell r="D133" t="str">
            <v>Input Rate</v>
          </cell>
        </row>
        <row r="135">
          <cell r="D135" t="str">
            <v>Input Rate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v600"/>
      <sheetName val="2v600"/>
      <sheetName val="3v600"/>
      <sheetName val="2v900"/>
      <sheetName val="3v900"/>
      <sheetName val="30mRdam"/>
      <sheetName val="impRdam"/>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sheetDataSet>
      <sheetData sheetId="8">
        <row r="2">
          <cell r="F2">
            <v>100</v>
          </cell>
        </row>
        <row r="4">
          <cell r="F4">
            <v>65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Ls"/>
      <sheetName val="Levels"/>
      <sheetName val="abstract"/>
      <sheetName val="Levels (2)"/>
      <sheetName val="mother"/>
      <sheetName val="3060"/>
      <sheetName val="3090"/>
      <sheetName val="3120"/>
      <sheetName val="3150"/>
      <sheetName val="3180"/>
      <sheetName val="3210"/>
      <sheetName val="3240"/>
      <sheetName val="3270"/>
      <sheetName val="3300"/>
      <sheetName val="3330"/>
      <sheetName val="3360"/>
      <sheetName val="3390"/>
      <sheetName val="3420"/>
      <sheetName val="3450"/>
      <sheetName val="3480"/>
      <sheetName val="3510"/>
      <sheetName val="3540"/>
      <sheetName val="3570"/>
      <sheetName val="3600"/>
      <sheetName val="3630"/>
      <sheetName val="3660"/>
      <sheetName val="3690"/>
      <sheetName val="3720"/>
      <sheetName val="3750"/>
      <sheetName val="3780"/>
      <sheetName val="3810"/>
      <sheetName val="3840"/>
      <sheetName val="3870"/>
      <sheetName val="3900"/>
      <sheetName val="3930"/>
      <sheetName val="3960"/>
      <sheetName val="3990"/>
      <sheetName val="4020"/>
      <sheetName val="4050"/>
      <sheetName val="4080"/>
      <sheetName val="4110"/>
      <sheetName val="4140"/>
      <sheetName val="4170"/>
      <sheetName val="4200"/>
      <sheetName val="4230"/>
      <sheetName val="4260"/>
      <sheetName val="4290"/>
      <sheetName val="4320"/>
      <sheetName val="4350"/>
      <sheetName val="4380"/>
      <sheetName val="4400"/>
      <sheetName val="4410"/>
      <sheetName val="4440"/>
      <sheetName val="4470"/>
      <sheetName val="4500"/>
      <sheetName val="4530"/>
      <sheetName val="4560"/>
      <sheetName val="4590"/>
      <sheetName val="4620"/>
      <sheetName val="4650"/>
      <sheetName val="4680"/>
      <sheetName val="4710"/>
      <sheetName val="4740"/>
      <sheetName val="4770"/>
      <sheetName val="4800"/>
      <sheetName val="4830"/>
      <sheetName val="4860"/>
      <sheetName val="4890"/>
      <sheetName val="4920"/>
      <sheetName val="4930"/>
      <sheetName val="4940"/>
    </sheetNames>
    <sheetDataSet>
      <sheetData sheetId="1">
        <row r="5">
          <cell r="O5">
            <v>96</v>
          </cell>
          <cell r="P5">
            <v>101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7">
          <cell r="G47" t="str">
            <v>Input Rate</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c"/>
      <sheetName val="ds2mt"/>
      <sheetName val="Dsskew2mt"/>
      <sheetName val="cway"/>
      <sheetName val="ccr"/>
      <sheetName val="deti"/>
      <sheetName val="cdabs"/>
      <sheetName val="PartA"/>
      <sheetName val="GA"/>
      <sheetName val="Rev"/>
      <sheetName val="Pw"/>
      <sheetName val="RD"/>
      <sheetName val="DRAIN"/>
      <sheetName val="PART-B"/>
      <sheetName val="spe"/>
      <sheetName val="Veth"/>
      <sheetName val="samu"/>
    </sheetNames>
    <sheetDataSet>
      <sheetData sheetId="2">
        <row r="50">
          <cell r="G50" t="str">
            <v>Input Rate</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tas"/>
      <sheetName val="R.C.C.CUL"/>
      <sheetName val="RW"/>
      <sheetName val="CD2 Abs"/>
      <sheetName val="CD2"/>
      <sheetName val="CD1 Abs"/>
      <sheetName val="CD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s>
    <sheetDataSet>
      <sheetData sheetId="7">
        <row r="3">
          <cell r="A3" t="str">
            <v>Sno</v>
          </cell>
          <cell r="B3" t="str">
            <v>Lead</v>
          </cell>
          <cell r="D3" t="str">
            <v>Earth</v>
          </cell>
          <cell r="E3" t="str">
            <v>Metal</v>
          </cell>
        </row>
        <row r="4">
          <cell r="A4">
            <v>0.1</v>
          </cell>
          <cell r="B4">
            <v>100</v>
          </cell>
          <cell r="C4" t="str">
            <v>m</v>
          </cell>
          <cell r="D4">
            <v>63</v>
          </cell>
          <cell r="E4">
            <v>72</v>
          </cell>
        </row>
        <row r="5">
          <cell r="A5">
            <v>0.2</v>
          </cell>
          <cell r="B5">
            <v>200</v>
          </cell>
          <cell r="C5" t="str">
            <v>m</v>
          </cell>
          <cell r="D5">
            <v>63</v>
          </cell>
          <cell r="E5">
            <v>72</v>
          </cell>
        </row>
        <row r="6">
          <cell r="A6">
            <v>0.3</v>
          </cell>
          <cell r="B6">
            <v>300</v>
          </cell>
          <cell r="C6" t="str">
            <v>m</v>
          </cell>
          <cell r="D6">
            <v>63</v>
          </cell>
          <cell r="E6">
            <v>72</v>
          </cell>
        </row>
        <row r="7">
          <cell r="A7">
            <v>0.4</v>
          </cell>
          <cell r="B7">
            <v>400</v>
          </cell>
          <cell r="C7" t="str">
            <v>m</v>
          </cell>
          <cell r="D7">
            <v>63</v>
          </cell>
          <cell r="E7">
            <v>72</v>
          </cell>
          <cell r="H7">
            <v>48</v>
          </cell>
        </row>
        <row r="8">
          <cell r="A8">
            <v>0.5</v>
          </cell>
          <cell r="B8">
            <v>500</v>
          </cell>
          <cell r="C8" t="str">
            <v>m</v>
          </cell>
          <cell r="D8">
            <v>63</v>
          </cell>
          <cell r="E8">
            <v>72</v>
          </cell>
        </row>
        <row r="9">
          <cell r="A9">
            <v>1</v>
          </cell>
          <cell r="B9">
            <v>1</v>
          </cell>
          <cell r="C9" t="str">
            <v>KM</v>
          </cell>
          <cell r="D9">
            <v>65</v>
          </cell>
          <cell r="E9">
            <v>75</v>
          </cell>
        </row>
        <row r="10">
          <cell r="A10">
            <v>2</v>
          </cell>
          <cell r="B10">
            <v>2</v>
          </cell>
          <cell r="C10" t="str">
            <v>KM</v>
          </cell>
          <cell r="D10">
            <v>68</v>
          </cell>
          <cell r="E10">
            <v>77</v>
          </cell>
        </row>
        <row r="11">
          <cell r="A11">
            <v>3</v>
          </cell>
          <cell r="B11">
            <v>3</v>
          </cell>
          <cell r="C11" t="str">
            <v>KM</v>
          </cell>
          <cell r="D11">
            <v>72</v>
          </cell>
          <cell r="E11">
            <v>81</v>
          </cell>
        </row>
        <row r="12">
          <cell r="A12">
            <v>4</v>
          </cell>
          <cell r="B12">
            <v>4</v>
          </cell>
          <cell r="C12" t="str">
            <v>KM</v>
          </cell>
          <cell r="D12">
            <v>75</v>
          </cell>
          <cell r="E12">
            <v>84</v>
          </cell>
        </row>
        <row r="13">
          <cell r="A13">
            <v>5</v>
          </cell>
          <cell r="B13">
            <v>5</v>
          </cell>
          <cell r="C13" t="str">
            <v>KM</v>
          </cell>
          <cell r="D13">
            <v>78</v>
          </cell>
          <cell r="E13">
            <v>87</v>
          </cell>
        </row>
        <row r="14">
          <cell r="A14">
            <v>6</v>
          </cell>
          <cell r="B14">
            <v>6</v>
          </cell>
          <cell r="C14" t="str">
            <v>KM</v>
          </cell>
          <cell r="D14">
            <v>81</v>
          </cell>
          <cell r="E14">
            <v>92</v>
          </cell>
        </row>
        <row r="15">
          <cell r="A15">
            <v>7</v>
          </cell>
          <cell r="B15">
            <v>7</v>
          </cell>
          <cell r="C15" t="str">
            <v>KM</v>
          </cell>
          <cell r="D15">
            <v>85</v>
          </cell>
          <cell r="E15">
            <v>94</v>
          </cell>
        </row>
        <row r="16">
          <cell r="A16">
            <v>8</v>
          </cell>
          <cell r="B16">
            <v>8</v>
          </cell>
          <cell r="C16" t="str">
            <v>KM</v>
          </cell>
          <cell r="D16">
            <v>88</v>
          </cell>
          <cell r="E16">
            <v>96</v>
          </cell>
        </row>
        <row r="17">
          <cell r="A17">
            <v>9</v>
          </cell>
          <cell r="B17">
            <v>9</v>
          </cell>
          <cell r="C17" t="str">
            <v>KM</v>
          </cell>
          <cell r="D17">
            <v>92</v>
          </cell>
          <cell r="E17">
            <v>101</v>
          </cell>
        </row>
        <row r="18">
          <cell r="A18">
            <v>10</v>
          </cell>
          <cell r="B18">
            <v>10</v>
          </cell>
          <cell r="C18" t="str">
            <v>KM</v>
          </cell>
          <cell r="D18">
            <v>95</v>
          </cell>
          <cell r="E18">
            <v>103</v>
          </cell>
        </row>
        <row r="19">
          <cell r="A19">
            <v>11</v>
          </cell>
          <cell r="B19">
            <v>11</v>
          </cell>
          <cell r="C19" t="str">
            <v>KM</v>
          </cell>
          <cell r="D19">
            <v>100</v>
          </cell>
          <cell r="E19">
            <v>106</v>
          </cell>
        </row>
        <row r="20">
          <cell r="A20">
            <v>12</v>
          </cell>
          <cell r="B20">
            <v>12</v>
          </cell>
          <cell r="C20" t="str">
            <v>KM</v>
          </cell>
          <cell r="D20">
            <v>102</v>
          </cell>
          <cell r="E20">
            <v>111</v>
          </cell>
        </row>
        <row r="21">
          <cell r="A21">
            <v>13</v>
          </cell>
          <cell r="B21">
            <v>13</v>
          </cell>
          <cell r="C21" t="str">
            <v>KM</v>
          </cell>
          <cell r="D21">
            <v>105</v>
          </cell>
          <cell r="E21">
            <v>114</v>
          </cell>
        </row>
        <row r="22">
          <cell r="A22">
            <v>14</v>
          </cell>
          <cell r="B22">
            <v>14</v>
          </cell>
          <cell r="C22" t="str">
            <v>KM</v>
          </cell>
          <cell r="D22">
            <v>109</v>
          </cell>
          <cell r="E22">
            <v>118</v>
          </cell>
        </row>
        <row r="23">
          <cell r="A23">
            <v>15</v>
          </cell>
          <cell r="B23">
            <v>15</v>
          </cell>
          <cell r="C23" t="str">
            <v>KM</v>
          </cell>
          <cell r="D23">
            <v>112</v>
          </cell>
          <cell r="E23">
            <v>120</v>
          </cell>
        </row>
        <row r="24">
          <cell r="A24">
            <v>16</v>
          </cell>
          <cell r="B24">
            <v>16</v>
          </cell>
          <cell r="C24" t="str">
            <v>KM</v>
          </cell>
          <cell r="D24">
            <v>114</v>
          </cell>
          <cell r="E24">
            <v>123</v>
          </cell>
        </row>
        <row r="25">
          <cell r="A25">
            <v>18</v>
          </cell>
          <cell r="B25">
            <v>18</v>
          </cell>
          <cell r="C25" t="str">
            <v>KM</v>
          </cell>
          <cell r="D25">
            <v>122</v>
          </cell>
          <cell r="E25">
            <v>130</v>
          </cell>
        </row>
        <row r="26">
          <cell r="A26">
            <v>19</v>
          </cell>
          <cell r="B26">
            <v>19</v>
          </cell>
          <cell r="C26" t="str">
            <v>KM</v>
          </cell>
          <cell r="D26">
            <v>125</v>
          </cell>
          <cell r="E26">
            <v>132</v>
          </cell>
        </row>
        <row r="27">
          <cell r="A27">
            <v>20</v>
          </cell>
          <cell r="B27">
            <v>20</v>
          </cell>
          <cell r="C27" t="str">
            <v>KM</v>
          </cell>
          <cell r="D27">
            <v>129</v>
          </cell>
          <cell r="E27">
            <v>137</v>
          </cell>
        </row>
        <row r="28">
          <cell r="A28">
            <v>21</v>
          </cell>
          <cell r="B28">
            <v>21</v>
          </cell>
          <cell r="C28" t="str">
            <v>KM</v>
          </cell>
          <cell r="D28">
            <v>131.8</v>
          </cell>
          <cell r="E28">
            <v>140.4</v>
          </cell>
        </row>
        <row r="29">
          <cell r="A29">
            <v>22</v>
          </cell>
          <cell r="B29">
            <v>22</v>
          </cell>
          <cell r="C29" t="str">
            <v>KM</v>
          </cell>
          <cell r="D29">
            <v>134.6</v>
          </cell>
          <cell r="E29">
            <v>143.8</v>
          </cell>
        </row>
        <row r="30">
          <cell r="A30">
            <v>23</v>
          </cell>
          <cell r="B30">
            <v>23</v>
          </cell>
          <cell r="C30" t="str">
            <v>KM</v>
          </cell>
          <cell r="D30">
            <v>137.4</v>
          </cell>
          <cell r="E30">
            <v>147.2</v>
          </cell>
        </row>
        <row r="31">
          <cell r="A31">
            <v>24</v>
          </cell>
          <cell r="B31">
            <v>24</v>
          </cell>
          <cell r="C31" t="str">
            <v>KM</v>
          </cell>
          <cell r="D31">
            <v>140.2</v>
          </cell>
          <cell r="E31">
            <v>150.6</v>
          </cell>
        </row>
        <row r="32">
          <cell r="A32">
            <v>25</v>
          </cell>
          <cell r="B32">
            <v>25</v>
          </cell>
          <cell r="C32" t="str">
            <v>KM</v>
          </cell>
          <cell r="D32">
            <v>143</v>
          </cell>
          <cell r="E32">
            <v>154</v>
          </cell>
        </row>
        <row r="33">
          <cell r="A33">
            <v>26</v>
          </cell>
          <cell r="B33">
            <v>26</v>
          </cell>
          <cell r="C33" t="str">
            <v>KM</v>
          </cell>
          <cell r="D33">
            <v>145.8</v>
          </cell>
          <cell r="E33">
            <v>157.4</v>
          </cell>
        </row>
        <row r="34">
          <cell r="A34">
            <v>27</v>
          </cell>
          <cell r="B34">
            <v>27</v>
          </cell>
          <cell r="C34" t="str">
            <v>KM</v>
          </cell>
          <cell r="D34">
            <v>148.6</v>
          </cell>
          <cell r="E34">
            <v>160.8</v>
          </cell>
        </row>
        <row r="35">
          <cell r="A35">
            <v>28</v>
          </cell>
          <cell r="B35">
            <v>28</v>
          </cell>
          <cell r="C35" t="str">
            <v>KM</v>
          </cell>
          <cell r="D35">
            <v>151.4</v>
          </cell>
          <cell r="E35">
            <v>164.2</v>
          </cell>
        </row>
        <row r="36">
          <cell r="A36">
            <v>29</v>
          </cell>
          <cell r="B36">
            <v>29</v>
          </cell>
          <cell r="C36" t="str">
            <v>KM</v>
          </cell>
          <cell r="D36">
            <v>154.2</v>
          </cell>
          <cell r="E36">
            <v>167.6</v>
          </cell>
        </row>
        <row r="37">
          <cell r="A37">
            <v>30</v>
          </cell>
          <cell r="B37">
            <v>30</v>
          </cell>
          <cell r="C37" t="str">
            <v>KM</v>
          </cell>
          <cell r="D37">
            <v>157</v>
          </cell>
          <cell r="E37">
            <v>171</v>
          </cell>
        </row>
        <row r="38">
          <cell r="A38">
            <v>31</v>
          </cell>
          <cell r="B38">
            <v>31</v>
          </cell>
          <cell r="C38" t="str">
            <v>KM</v>
          </cell>
          <cell r="D38">
            <v>159.8</v>
          </cell>
          <cell r="E38">
            <v>174.4</v>
          </cell>
        </row>
        <row r="39">
          <cell r="A39">
            <v>32</v>
          </cell>
          <cell r="B39">
            <v>32</v>
          </cell>
          <cell r="C39" t="str">
            <v>KM</v>
          </cell>
          <cell r="D39">
            <v>162.6</v>
          </cell>
          <cell r="E39">
            <v>177.8</v>
          </cell>
        </row>
        <row r="40">
          <cell r="A40">
            <v>33</v>
          </cell>
          <cell r="B40">
            <v>33</v>
          </cell>
          <cell r="C40" t="str">
            <v>KM</v>
          </cell>
          <cell r="D40">
            <v>165.4</v>
          </cell>
          <cell r="E40">
            <v>181.2</v>
          </cell>
        </row>
        <row r="41">
          <cell r="A41">
            <v>34</v>
          </cell>
          <cell r="B41">
            <v>34</v>
          </cell>
          <cell r="C41" t="str">
            <v>KM</v>
          </cell>
          <cell r="D41">
            <v>168.2</v>
          </cell>
          <cell r="E41">
            <v>184.6</v>
          </cell>
        </row>
        <row r="42">
          <cell r="A42">
            <v>35</v>
          </cell>
          <cell r="B42">
            <v>35</v>
          </cell>
          <cell r="C42" t="str">
            <v>KM</v>
          </cell>
          <cell r="D42">
            <v>171</v>
          </cell>
          <cell r="E42">
            <v>188</v>
          </cell>
        </row>
        <row r="43">
          <cell r="A43">
            <v>36</v>
          </cell>
          <cell r="B43">
            <v>36</v>
          </cell>
          <cell r="C43" t="str">
            <v>KM</v>
          </cell>
          <cell r="D43">
            <v>173.8</v>
          </cell>
          <cell r="E43">
            <v>191.4</v>
          </cell>
        </row>
        <row r="44">
          <cell r="A44">
            <v>37</v>
          </cell>
          <cell r="B44">
            <v>37</v>
          </cell>
          <cell r="C44" t="str">
            <v>KM</v>
          </cell>
          <cell r="D44">
            <v>176.6</v>
          </cell>
          <cell r="E44">
            <v>194.8</v>
          </cell>
        </row>
        <row r="45">
          <cell r="A45">
            <v>38</v>
          </cell>
          <cell r="B45">
            <v>38</v>
          </cell>
          <cell r="C45" t="str">
            <v>KM</v>
          </cell>
          <cell r="D45">
            <v>179.4</v>
          </cell>
          <cell r="E45">
            <v>198.2</v>
          </cell>
        </row>
        <row r="46">
          <cell r="A46">
            <v>39</v>
          </cell>
          <cell r="B46">
            <v>39</v>
          </cell>
          <cell r="C46" t="str">
            <v>KM</v>
          </cell>
          <cell r="D46">
            <v>182.2</v>
          </cell>
          <cell r="E46">
            <v>201.6</v>
          </cell>
        </row>
        <row r="47">
          <cell r="A47">
            <v>40</v>
          </cell>
          <cell r="B47">
            <v>40</v>
          </cell>
          <cell r="C47" t="str">
            <v>KM</v>
          </cell>
          <cell r="D47">
            <v>185</v>
          </cell>
          <cell r="E47">
            <v>205</v>
          </cell>
        </row>
        <row r="48">
          <cell r="A48">
            <v>41</v>
          </cell>
          <cell r="B48">
            <v>41</v>
          </cell>
          <cell r="C48" t="str">
            <v>KM</v>
          </cell>
          <cell r="D48">
            <v>187.8</v>
          </cell>
          <cell r="E48">
            <v>208.4</v>
          </cell>
        </row>
        <row r="49">
          <cell r="A49">
            <v>42</v>
          </cell>
          <cell r="B49">
            <v>42</v>
          </cell>
          <cell r="C49" t="str">
            <v>KM</v>
          </cell>
          <cell r="D49">
            <v>190.6</v>
          </cell>
          <cell r="E49">
            <v>211.8</v>
          </cell>
        </row>
        <row r="50">
          <cell r="A50">
            <v>43</v>
          </cell>
          <cell r="B50">
            <v>43</v>
          </cell>
          <cell r="C50" t="str">
            <v>KM</v>
          </cell>
          <cell r="D50">
            <v>193.4</v>
          </cell>
          <cell r="E50">
            <v>215.2</v>
          </cell>
        </row>
        <row r="51">
          <cell r="A51">
            <v>44</v>
          </cell>
          <cell r="B51">
            <v>44</v>
          </cell>
          <cell r="C51" t="str">
            <v>KM</v>
          </cell>
          <cell r="D51">
            <v>196.2</v>
          </cell>
          <cell r="E51">
            <v>218.6</v>
          </cell>
        </row>
        <row r="52">
          <cell r="A52">
            <v>45</v>
          </cell>
          <cell r="B52">
            <v>45</v>
          </cell>
          <cell r="C52" t="str">
            <v>KM</v>
          </cell>
          <cell r="D52">
            <v>199</v>
          </cell>
          <cell r="E52">
            <v>222</v>
          </cell>
        </row>
        <row r="53">
          <cell r="A53">
            <v>46</v>
          </cell>
          <cell r="B53">
            <v>46</v>
          </cell>
          <cell r="C53" t="str">
            <v>KM</v>
          </cell>
          <cell r="D53">
            <v>201.8</v>
          </cell>
          <cell r="E53">
            <v>225.4</v>
          </cell>
        </row>
        <row r="54">
          <cell r="A54">
            <v>47</v>
          </cell>
          <cell r="B54">
            <v>47</v>
          </cell>
          <cell r="C54" t="str">
            <v>KM</v>
          </cell>
          <cell r="D54">
            <v>204.6</v>
          </cell>
          <cell r="E54">
            <v>228.8</v>
          </cell>
        </row>
        <row r="55">
          <cell r="A55">
            <v>48</v>
          </cell>
          <cell r="B55">
            <v>48</v>
          </cell>
          <cell r="C55" t="str">
            <v>KM</v>
          </cell>
          <cell r="D55">
            <v>207.4</v>
          </cell>
          <cell r="E55">
            <v>232.2</v>
          </cell>
        </row>
        <row r="56">
          <cell r="A56">
            <v>49</v>
          </cell>
          <cell r="B56">
            <v>49</v>
          </cell>
          <cell r="C56" t="str">
            <v>KM</v>
          </cell>
          <cell r="D56">
            <v>210.2</v>
          </cell>
          <cell r="E56">
            <v>235.6</v>
          </cell>
        </row>
        <row r="57">
          <cell r="A57">
            <v>50</v>
          </cell>
          <cell r="B57">
            <v>50</v>
          </cell>
          <cell r="C57" t="str">
            <v>KM</v>
          </cell>
          <cell r="D57">
            <v>213</v>
          </cell>
          <cell r="E57">
            <v>239</v>
          </cell>
        </row>
        <row r="58">
          <cell r="A58">
            <v>51</v>
          </cell>
          <cell r="B58">
            <v>51</v>
          </cell>
          <cell r="C58" t="str">
            <v>KM</v>
          </cell>
          <cell r="D58">
            <v>215.6</v>
          </cell>
          <cell r="E58">
            <v>242.1</v>
          </cell>
        </row>
        <row r="59">
          <cell r="A59">
            <v>52</v>
          </cell>
          <cell r="B59">
            <v>52</v>
          </cell>
          <cell r="C59" t="str">
            <v>KM</v>
          </cell>
          <cell r="D59">
            <v>218.2</v>
          </cell>
          <cell r="E59">
            <v>245.2</v>
          </cell>
        </row>
        <row r="60">
          <cell r="A60">
            <v>53</v>
          </cell>
          <cell r="B60">
            <v>53</v>
          </cell>
          <cell r="C60" t="str">
            <v>KM</v>
          </cell>
          <cell r="D60">
            <v>220.8</v>
          </cell>
          <cell r="E60">
            <v>248.3</v>
          </cell>
        </row>
        <row r="61">
          <cell r="A61">
            <v>54</v>
          </cell>
          <cell r="B61">
            <v>54</v>
          </cell>
          <cell r="C61" t="str">
            <v>KM</v>
          </cell>
          <cell r="D61">
            <v>223.4</v>
          </cell>
          <cell r="E61">
            <v>251.4</v>
          </cell>
        </row>
        <row r="62">
          <cell r="A62">
            <v>55</v>
          </cell>
          <cell r="B62">
            <v>55</v>
          </cell>
          <cell r="C62" t="str">
            <v>KM</v>
          </cell>
          <cell r="D62">
            <v>226</v>
          </cell>
          <cell r="E62">
            <v>254.5</v>
          </cell>
        </row>
        <row r="63">
          <cell r="A63">
            <v>56</v>
          </cell>
          <cell r="B63">
            <v>56</v>
          </cell>
          <cell r="C63" t="str">
            <v>KM</v>
          </cell>
          <cell r="D63">
            <v>228.6</v>
          </cell>
          <cell r="E63">
            <v>257.6</v>
          </cell>
        </row>
        <row r="64">
          <cell r="A64">
            <v>57</v>
          </cell>
          <cell r="B64">
            <v>57</v>
          </cell>
          <cell r="C64" t="str">
            <v>KM</v>
          </cell>
          <cell r="D64">
            <v>231.2</v>
          </cell>
          <cell r="E64">
            <v>260.7</v>
          </cell>
        </row>
        <row r="65">
          <cell r="A65">
            <v>58</v>
          </cell>
          <cell r="B65">
            <v>58</v>
          </cell>
          <cell r="C65" t="str">
            <v>KM</v>
          </cell>
          <cell r="D65">
            <v>233.8</v>
          </cell>
          <cell r="E65">
            <v>263.8</v>
          </cell>
        </row>
        <row r="66">
          <cell r="A66">
            <v>59</v>
          </cell>
          <cell r="B66">
            <v>59</v>
          </cell>
          <cell r="C66" t="str">
            <v>KM</v>
          </cell>
          <cell r="D66">
            <v>236.4</v>
          </cell>
          <cell r="E66">
            <v>266.9</v>
          </cell>
        </row>
        <row r="67">
          <cell r="A67">
            <v>60</v>
          </cell>
          <cell r="B67">
            <v>60</v>
          </cell>
          <cell r="C67" t="str">
            <v>KM</v>
          </cell>
          <cell r="D67">
            <v>239</v>
          </cell>
          <cell r="E67">
            <v>270</v>
          </cell>
        </row>
        <row r="68">
          <cell r="A68">
            <v>61</v>
          </cell>
          <cell r="B68">
            <v>61</v>
          </cell>
          <cell r="C68" t="str">
            <v>KM</v>
          </cell>
          <cell r="D68">
            <v>241.6</v>
          </cell>
          <cell r="E68">
            <v>273.1</v>
          </cell>
        </row>
        <row r="69">
          <cell r="A69">
            <v>62</v>
          </cell>
          <cell r="B69">
            <v>62</v>
          </cell>
          <cell r="C69" t="str">
            <v>KM</v>
          </cell>
          <cell r="D69">
            <v>244.2</v>
          </cell>
          <cell r="E69">
            <v>276.2</v>
          </cell>
        </row>
        <row r="70">
          <cell r="A70">
            <v>63</v>
          </cell>
          <cell r="B70">
            <v>63</v>
          </cell>
          <cell r="C70" t="str">
            <v>KM</v>
          </cell>
          <cell r="D70">
            <v>246.8</v>
          </cell>
          <cell r="E70">
            <v>279.3</v>
          </cell>
        </row>
        <row r="71">
          <cell r="A71">
            <v>64</v>
          </cell>
          <cell r="B71">
            <v>64</v>
          </cell>
          <cell r="C71" t="str">
            <v>KM</v>
          </cell>
          <cell r="D71">
            <v>249.4</v>
          </cell>
          <cell r="E71">
            <v>282.4</v>
          </cell>
        </row>
        <row r="72">
          <cell r="A72">
            <v>65</v>
          </cell>
          <cell r="B72">
            <v>65</v>
          </cell>
          <cell r="C72" t="str">
            <v>KM</v>
          </cell>
          <cell r="D72">
            <v>252</v>
          </cell>
          <cell r="E72">
            <v>285.5</v>
          </cell>
        </row>
        <row r="73">
          <cell r="A73">
            <v>66</v>
          </cell>
          <cell r="B73">
            <v>66</v>
          </cell>
          <cell r="C73" t="str">
            <v>KM</v>
          </cell>
          <cell r="D73">
            <v>254.6</v>
          </cell>
          <cell r="E73">
            <v>288.6</v>
          </cell>
        </row>
        <row r="74">
          <cell r="A74">
            <v>67</v>
          </cell>
          <cell r="B74">
            <v>67</v>
          </cell>
          <cell r="C74" t="str">
            <v>KM</v>
          </cell>
          <cell r="D74">
            <v>257.2</v>
          </cell>
          <cell r="E74">
            <v>291.7</v>
          </cell>
        </row>
        <row r="75">
          <cell r="A75">
            <v>68</v>
          </cell>
          <cell r="B75">
            <v>68</v>
          </cell>
          <cell r="C75" t="str">
            <v>KM</v>
          </cell>
          <cell r="D75">
            <v>259.8</v>
          </cell>
          <cell r="E75">
            <v>294.8</v>
          </cell>
        </row>
        <row r="76">
          <cell r="A76">
            <v>69</v>
          </cell>
          <cell r="B76">
            <v>69</v>
          </cell>
          <cell r="C76" t="str">
            <v>KM</v>
          </cell>
          <cell r="D76">
            <v>262.4</v>
          </cell>
          <cell r="E76">
            <v>297.9</v>
          </cell>
        </row>
        <row r="77">
          <cell r="A77">
            <v>70</v>
          </cell>
          <cell r="B77">
            <v>70</v>
          </cell>
          <cell r="C77" t="str">
            <v>KM</v>
          </cell>
          <cell r="D77">
            <v>265</v>
          </cell>
          <cell r="E77">
            <v>301</v>
          </cell>
        </row>
        <row r="78">
          <cell r="A78">
            <v>71</v>
          </cell>
          <cell r="B78">
            <v>71</v>
          </cell>
          <cell r="C78" t="str">
            <v>KM</v>
          </cell>
          <cell r="D78">
            <v>267.6</v>
          </cell>
          <cell r="E78">
            <v>304.1</v>
          </cell>
        </row>
        <row r="79">
          <cell r="A79">
            <v>72</v>
          </cell>
          <cell r="B79">
            <v>72</v>
          </cell>
          <cell r="C79" t="str">
            <v>KM</v>
          </cell>
          <cell r="D79">
            <v>270.2</v>
          </cell>
          <cell r="E79">
            <v>307.2</v>
          </cell>
        </row>
        <row r="80">
          <cell r="A80">
            <v>73</v>
          </cell>
          <cell r="B80">
            <v>73</v>
          </cell>
          <cell r="C80" t="str">
            <v>KM</v>
          </cell>
          <cell r="D80">
            <v>272.8</v>
          </cell>
          <cell r="E80">
            <v>310.3</v>
          </cell>
        </row>
        <row r="81">
          <cell r="A81">
            <v>74</v>
          </cell>
          <cell r="B81">
            <v>74</v>
          </cell>
          <cell r="C81" t="str">
            <v>KM</v>
          </cell>
          <cell r="D81">
            <v>275.4</v>
          </cell>
          <cell r="E81">
            <v>313.4</v>
          </cell>
        </row>
        <row r="82">
          <cell r="A82">
            <v>75</v>
          </cell>
          <cell r="B82">
            <v>75</v>
          </cell>
          <cell r="C82" t="str">
            <v>KM</v>
          </cell>
          <cell r="D82">
            <v>278</v>
          </cell>
          <cell r="E82">
            <v>316.5</v>
          </cell>
        </row>
        <row r="83">
          <cell r="A83">
            <v>76</v>
          </cell>
          <cell r="B83">
            <v>76</v>
          </cell>
          <cell r="C83" t="str">
            <v>KM</v>
          </cell>
          <cell r="D83">
            <v>280.6</v>
          </cell>
          <cell r="E83">
            <v>319.6</v>
          </cell>
        </row>
        <row r="84">
          <cell r="A84">
            <v>77</v>
          </cell>
          <cell r="B84">
            <v>77</v>
          </cell>
          <cell r="C84" t="str">
            <v>KM</v>
          </cell>
          <cell r="D84">
            <v>283.2</v>
          </cell>
          <cell r="E84">
            <v>322.7</v>
          </cell>
        </row>
        <row r="85">
          <cell r="A85">
            <v>78</v>
          </cell>
          <cell r="B85">
            <v>78</v>
          </cell>
          <cell r="C85" t="str">
            <v>KM</v>
          </cell>
          <cell r="D85">
            <v>285.8</v>
          </cell>
          <cell r="E85">
            <v>325.8</v>
          </cell>
        </row>
        <row r="86">
          <cell r="A86">
            <v>79</v>
          </cell>
          <cell r="B86">
            <v>79</v>
          </cell>
          <cell r="C86" t="str">
            <v>KM</v>
          </cell>
          <cell r="D86">
            <v>288.4</v>
          </cell>
          <cell r="E86">
            <v>328.9</v>
          </cell>
        </row>
        <row r="87">
          <cell r="A87">
            <v>80</v>
          </cell>
          <cell r="B87">
            <v>80</v>
          </cell>
          <cell r="C87" t="str">
            <v>KM</v>
          </cell>
          <cell r="D87">
            <v>291</v>
          </cell>
          <cell r="E87">
            <v>332</v>
          </cell>
        </row>
        <row r="88">
          <cell r="A88">
            <v>81</v>
          </cell>
          <cell r="B88">
            <v>81</v>
          </cell>
          <cell r="C88" t="str">
            <v>KM</v>
          </cell>
          <cell r="D88">
            <v>293.6</v>
          </cell>
          <cell r="E88">
            <v>335.1</v>
          </cell>
        </row>
        <row r="89">
          <cell r="A89">
            <v>82</v>
          </cell>
          <cell r="B89">
            <v>82</v>
          </cell>
          <cell r="C89" t="str">
            <v>KM</v>
          </cell>
          <cell r="D89">
            <v>296.2</v>
          </cell>
          <cell r="E89">
            <v>338.2</v>
          </cell>
        </row>
        <row r="90">
          <cell r="A90">
            <v>83</v>
          </cell>
          <cell r="B90">
            <v>83</v>
          </cell>
          <cell r="C90" t="str">
            <v>KM</v>
          </cell>
          <cell r="D90">
            <v>298.8</v>
          </cell>
          <cell r="E90">
            <v>341.3</v>
          </cell>
        </row>
        <row r="91">
          <cell r="A91">
            <v>84</v>
          </cell>
          <cell r="B91">
            <v>84</v>
          </cell>
          <cell r="C91" t="str">
            <v>KM</v>
          </cell>
          <cell r="D91">
            <v>301.4</v>
          </cell>
          <cell r="E91">
            <v>344.4</v>
          </cell>
        </row>
        <row r="92">
          <cell r="A92">
            <v>85</v>
          </cell>
          <cell r="B92">
            <v>85</v>
          </cell>
          <cell r="C92" t="str">
            <v>KM</v>
          </cell>
          <cell r="D92">
            <v>304</v>
          </cell>
          <cell r="E92">
            <v>347.5</v>
          </cell>
        </row>
        <row r="93">
          <cell r="A93">
            <v>86</v>
          </cell>
          <cell r="B93">
            <v>86</v>
          </cell>
          <cell r="C93" t="str">
            <v>KM</v>
          </cell>
          <cell r="D93">
            <v>306.6</v>
          </cell>
          <cell r="E93">
            <v>350.6</v>
          </cell>
        </row>
        <row r="94">
          <cell r="A94">
            <v>87</v>
          </cell>
          <cell r="B94">
            <v>87</v>
          </cell>
          <cell r="C94" t="str">
            <v>KM</v>
          </cell>
          <cell r="D94">
            <v>309.2</v>
          </cell>
          <cell r="E94">
            <v>353.7</v>
          </cell>
        </row>
        <row r="95">
          <cell r="A95">
            <v>88</v>
          </cell>
          <cell r="B95">
            <v>88</v>
          </cell>
          <cell r="C95" t="str">
            <v>KM</v>
          </cell>
          <cell r="D95">
            <v>311.8</v>
          </cell>
          <cell r="E95">
            <v>356.8</v>
          </cell>
        </row>
        <row r="96">
          <cell r="A96">
            <v>89</v>
          </cell>
          <cell r="B96">
            <v>89</v>
          </cell>
          <cell r="C96" t="str">
            <v>KM</v>
          </cell>
          <cell r="D96">
            <v>314.4</v>
          </cell>
          <cell r="E96">
            <v>359.9</v>
          </cell>
        </row>
        <row r="97">
          <cell r="A97">
            <v>90</v>
          </cell>
          <cell r="B97">
            <v>90</v>
          </cell>
          <cell r="C97" t="str">
            <v>KM</v>
          </cell>
          <cell r="D97">
            <v>317</v>
          </cell>
          <cell r="E97">
            <v>363</v>
          </cell>
        </row>
        <row r="98">
          <cell r="A98">
            <v>91</v>
          </cell>
          <cell r="B98">
            <v>91</v>
          </cell>
          <cell r="C98" t="str">
            <v>KM</v>
          </cell>
          <cell r="D98">
            <v>319.6</v>
          </cell>
          <cell r="E98">
            <v>366.1</v>
          </cell>
        </row>
        <row r="99">
          <cell r="A99">
            <v>92</v>
          </cell>
          <cell r="B99">
            <v>92</v>
          </cell>
          <cell r="C99" t="str">
            <v>KM</v>
          </cell>
          <cell r="D99">
            <v>322.2</v>
          </cell>
          <cell r="E99">
            <v>369.2</v>
          </cell>
        </row>
        <row r="100">
          <cell r="A100">
            <v>93</v>
          </cell>
          <cell r="B100">
            <v>93</v>
          </cell>
          <cell r="C100" t="str">
            <v>KM</v>
          </cell>
          <cell r="D100">
            <v>324.8</v>
          </cell>
          <cell r="E100">
            <v>372.3</v>
          </cell>
        </row>
        <row r="101">
          <cell r="A101">
            <v>94</v>
          </cell>
          <cell r="B101">
            <v>94</v>
          </cell>
          <cell r="C101" t="str">
            <v>KM</v>
          </cell>
          <cell r="D101">
            <v>327.4</v>
          </cell>
          <cell r="E101">
            <v>375.4</v>
          </cell>
        </row>
        <row r="102">
          <cell r="A102">
            <v>95</v>
          </cell>
          <cell r="B102">
            <v>95</v>
          </cell>
          <cell r="C102" t="str">
            <v>KM</v>
          </cell>
          <cell r="D102">
            <v>330</v>
          </cell>
          <cell r="E102">
            <v>378.5</v>
          </cell>
        </row>
        <row r="103">
          <cell r="A103">
            <v>96</v>
          </cell>
          <cell r="B103">
            <v>96</v>
          </cell>
          <cell r="C103" t="str">
            <v>KM</v>
          </cell>
          <cell r="D103">
            <v>332.6</v>
          </cell>
          <cell r="E103">
            <v>381.6</v>
          </cell>
        </row>
        <row r="104">
          <cell r="A104">
            <v>97</v>
          </cell>
          <cell r="B104">
            <v>97</v>
          </cell>
          <cell r="C104" t="str">
            <v>KM</v>
          </cell>
          <cell r="D104">
            <v>335.2</v>
          </cell>
          <cell r="E104">
            <v>384.7</v>
          </cell>
        </row>
        <row r="105">
          <cell r="A105">
            <v>98</v>
          </cell>
          <cell r="B105">
            <v>98</v>
          </cell>
          <cell r="C105" t="str">
            <v>KM</v>
          </cell>
          <cell r="D105">
            <v>337.8</v>
          </cell>
          <cell r="E105">
            <v>387.8</v>
          </cell>
        </row>
        <row r="106">
          <cell r="A106">
            <v>99</v>
          </cell>
          <cell r="B106">
            <v>99</v>
          </cell>
          <cell r="C106" t="str">
            <v>KM</v>
          </cell>
          <cell r="D106">
            <v>340.4</v>
          </cell>
          <cell r="E106">
            <v>390.9</v>
          </cell>
        </row>
        <row r="107">
          <cell r="A107">
            <v>100</v>
          </cell>
          <cell r="B107">
            <v>100</v>
          </cell>
          <cell r="C107" t="str">
            <v>KM</v>
          </cell>
          <cell r="D107">
            <v>343</v>
          </cell>
          <cell r="E107">
            <v>394</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 LEAD"/>
      <sheetName val="DATAS"/>
      <sheetName val="TAC "/>
      <sheetName val="Sheet1"/>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4">
        <row r="144">
          <cell r="D144" t="str">
            <v>Input Rate</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4">
        <row r="144">
          <cell r="D144" t="str">
            <v>Input Rate</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 sheetId="4">
        <row r="42">
          <cell r="D42" t="str">
            <v>Input Rate</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Lead"/>
      <sheetName val="CD-DATA"/>
      <sheetName val="F7-1v1000-0 (3)"/>
      <sheetName val="DATA"/>
      <sheetName val="F6-Estt"/>
      <sheetName val="ABST(PART B) "/>
      <sheetName val="F6-Gnrl Abstrt"/>
      <sheetName val="Cover-MEstt."/>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ro_bldg"/>
      <sheetName val="mpp_bldg"/>
      <sheetName val="abstract"/>
      <sheetName val="detailed"/>
      <sheetName val="sanitory"/>
      <sheetName val="septic_tank"/>
      <sheetName val="electri"/>
      <sheetName val="c_wall"/>
      <sheetName val="data_sein"/>
      <sheetName val="v"/>
      <sheetName val="r"/>
      <sheetName val="l"/>
      <sheetName val="door"/>
      <sheetName val="win"/>
    </sheetNames>
    <sheetDataSet>
      <sheetData sheetId="9">
        <row r="2">
          <cell r="A2">
            <v>1</v>
          </cell>
          <cell r="B2" t="str">
            <v>Name of the work</v>
          </cell>
          <cell r="C2" t="str">
            <v>Construction of MPP Building at  Nadigudem</v>
          </cell>
        </row>
        <row r="3">
          <cell r="A3">
            <v>2</v>
          </cell>
          <cell r="B3" t="str">
            <v>Est.cost</v>
          </cell>
          <cell r="C3">
            <v>17</v>
          </cell>
        </row>
        <row r="4">
          <cell r="A4">
            <v>3</v>
          </cell>
          <cell r="B4" t="str">
            <v>Grant</v>
          </cell>
          <cell r="C4" t="str">
            <v>MPP</v>
          </cell>
        </row>
        <row r="5">
          <cell r="A5">
            <v>4</v>
          </cell>
          <cell r="B5" t="str">
            <v>Soils</v>
          </cell>
          <cell r="C5" t="str">
            <v>og</v>
          </cell>
        </row>
        <row r="6">
          <cell r="A6">
            <v>5</v>
          </cell>
          <cell r="B6" t="str">
            <v>Cement</v>
          </cell>
          <cell r="D6">
            <v>2500</v>
          </cell>
          <cell r="E6" t="str">
            <v>/MT</v>
          </cell>
        </row>
        <row r="7">
          <cell r="A7">
            <v>6</v>
          </cell>
          <cell r="B7" t="str">
            <v>Steel</v>
          </cell>
          <cell r="D7">
            <v>15000</v>
          </cell>
          <cell r="E7" t="str">
            <v>/MT</v>
          </cell>
        </row>
        <row r="8">
          <cell r="A8">
            <v>7</v>
          </cell>
          <cell r="B8" t="str">
            <v>Metal lead</v>
          </cell>
          <cell r="C8" t="str">
            <v>Akupamula</v>
          </cell>
          <cell r="D8">
            <v>15</v>
          </cell>
          <cell r="E8" t="str">
            <v>KM</v>
          </cell>
        </row>
        <row r="9">
          <cell r="A9">
            <v>8</v>
          </cell>
          <cell r="B9" t="str">
            <v>Crushed meal lead</v>
          </cell>
          <cell r="C9" t="str">
            <v>Akupamula</v>
          </cell>
          <cell r="D9">
            <v>15</v>
          </cell>
          <cell r="E9" t="str">
            <v>KM</v>
          </cell>
        </row>
        <row r="10">
          <cell r="A10">
            <v>9</v>
          </cell>
          <cell r="B10" t="str">
            <v>Sand Lead</v>
          </cell>
          <cell r="C10" t="str">
            <v>Palair</v>
          </cell>
          <cell r="D10">
            <v>32</v>
          </cell>
          <cell r="E10" t="str">
            <v>KM</v>
          </cell>
        </row>
        <row r="11">
          <cell r="A11">
            <v>10</v>
          </cell>
          <cell r="B11" t="str">
            <v>Bricks lead</v>
          </cell>
          <cell r="C11" t="str">
            <v>Kishnavagu</v>
          </cell>
          <cell r="D11">
            <v>6</v>
          </cell>
          <cell r="E11" t="str">
            <v>KM</v>
          </cell>
        </row>
        <row r="12">
          <cell r="A12">
            <v>11</v>
          </cell>
          <cell r="B12" t="str">
            <v>Polished Shabad Stone lead</v>
          </cell>
          <cell r="C12" t="str">
            <v>Kodad</v>
          </cell>
          <cell r="D12">
            <v>22</v>
          </cell>
          <cell r="E12" t="str">
            <v>KM</v>
          </cell>
        </row>
        <row r="13">
          <cell r="A13">
            <v>12</v>
          </cell>
          <cell r="B13" t="str">
            <v>Village</v>
          </cell>
          <cell r="C13" t="str">
            <v>Nadigudem</v>
          </cell>
        </row>
        <row r="14">
          <cell r="A14">
            <v>13</v>
          </cell>
          <cell r="B14" t="str">
            <v>mandal code</v>
          </cell>
          <cell r="D14">
            <v>145</v>
          </cell>
        </row>
        <row r="15">
          <cell r="A15">
            <v>14</v>
          </cell>
          <cell r="B15" t="str">
            <v>Acco proof powder</v>
          </cell>
          <cell r="C15">
            <v>30</v>
          </cell>
          <cell r="D15" t="str">
            <v>per kg</v>
          </cell>
        </row>
        <row r="16">
          <cell r="A16">
            <v>15</v>
          </cell>
          <cell r="B16" t="str">
            <v>Mandal</v>
          </cell>
          <cell r="C16" t="str">
            <v>Kodad</v>
          </cell>
        </row>
        <row r="17">
          <cell r="A17">
            <v>16</v>
          </cell>
          <cell r="B17" t="str">
            <v>Sub-division</v>
          </cell>
          <cell r="C17" t="str">
            <v>Kodad</v>
          </cell>
        </row>
        <row r="18">
          <cell r="A18">
            <v>17</v>
          </cell>
          <cell r="B18" t="str">
            <v>Division</v>
          </cell>
          <cell r="C18" t="str">
            <v>Miryalaguda</v>
          </cell>
        </row>
        <row r="19">
          <cell r="A19">
            <v>18</v>
          </cell>
          <cell r="B19" t="str">
            <v>SO</v>
          </cell>
          <cell r="C19" t="str">
            <v>ae</v>
          </cell>
        </row>
        <row r="20">
          <cell r="A20">
            <v>19</v>
          </cell>
          <cell r="B20" t="str">
            <v>AE</v>
          </cell>
          <cell r="C20" t="str">
            <v>K.Ranadheer Reddy</v>
          </cell>
        </row>
        <row r="21">
          <cell r="A21">
            <v>20</v>
          </cell>
          <cell r="B21" t="str">
            <v>DEE</v>
          </cell>
          <cell r="C21" t="str">
            <v>D.Vijaya Kumar</v>
          </cell>
        </row>
        <row r="22">
          <cell r="A22">
            <v>21</v>
          </cell>
          <cell r="B22" t="str">
            <v>EE</v>
          </cell>
          <cell r="C22" t="str">
            <v>VVRAS Jagannatha Rao</v>
          </cell>
        </row>
      </sheetData>
      <sheetData sheetId="10">
        <row r="1">
          <cell r="B1" t="str">
            <v>SNO</v>
          </cell>
          <cell r="C1" t="str">
            <v>SSITEMNO</v>
          </cell>
          <cell r="F1" t="str">
            <v>DETAILS</v>
          </cell>
          <cell r="G1" t="str">
            <v>Unit</v>
          </cell>
          <cell r="H1" t="str">
            <v>PER</v>
          </cell>
          <cell r="I1" t="str">
            <v>RATE</v>
          </cell>
        </row>
        <row r="2">
          <cell r="B2">
            <v>1</v>
          </cell>
          <cell r="C2" t="str">
            <v>1ab</v>
          </cell>
          <cell r="F2" t="str">
            <v>1st Class Mason</v>
          </cell>
          <cell r="G2">
            <v>1</v>
          </cell>
          <cell r="H2" t="str">
            <v>each</v>
          </cell>
          <cell r="I2">
            <v>86</v>
          </cell>
        </row>
        <row r="3">
          <cell r="B3">
            <v>26</v>
          </cell>
          <cell r="C3">
            <v>17</v>
          </cell>
          <cell r="F3" t="str">
            <v>Spl.grade Mason</v>
          </cell>
          <cell r="G3">
            <v>1</v>
          </cell>
          <cell r="H3" t="str">
            <v>each</v>
          </cell>
          <cell r="I3">
            <v>0</v>
          </cell>
        </row>
        <row r="4">
          <cell r="B4">
            <v>28</v>
          </cell>
          <cell r="C4" t="str">
            <v>1a</v>
          </cell>
          <cell r="F4" t="str">
            <v>2nd Class Mason</v>
          </cell>
          <cell r="G4">
            <v>1</v>
          </cell>
          <cell r="H4" t="str">
            <v>each</v>
          </cell>
          <cell r="I4">
            <v>75</v>
          </cell>
        </row>
        <row r="5">
          <cell r="B5">
            <v>53</v>
          </cell>
          <cell r="C5">
            <v>2</v>
          </cell>
          <cell r="F5" t="str">
            <v>Man Mazdoor</v>
          </cell>
          <cell r="G5">
            <v>1</v>
          </cell>
          <cell r="H5" t="str">
            <v>each</v>
          </cell>
          <cell r="I5">
            <v>55</v>
          </cell>
        </row>
        <row r="6">
          <cell r="B6">
            <v>54</v>
          </cell>
          <cell r="C6">
            <v>3</v>
          </cell>
          <cell r="F6" t="str">
            <v>Woman Mazdoor</v>
          </cell>
          <cell r="G6">
            <v>1</v>
          </cell>
          <cell r="H6" t="str">
            <v>each</v>
          </cell>
          <cell r="I6">
            <v>55</v>
          </cell>
        </row>
        <row r="7">
          <cell r="B7">
            <v>60</v>
          </cell>
          <cell r="C7" t="str">
            <v>1a</v>
          </cell>
          <cell r="F7" t="str">
            <v>2nd Class Bricks</v>
          </cell>
          <cell r="G7">
            <v>1000</v>
          </cell>
          <cell r="H7" t="str">
            <v>Nos</v>
          </cell>
          <cell r="I7">
            <v>1200</v>
          </cell>
        </row>
        <row r="8">
          <cell r="B8">
            <v>67</v>
          </cell>
          <cell r="C8" t="str">
            <v>2c</v>
          </cell>
          <cell r="F8" t="str">
            <v>RR stone Granite Variety</v>
          </cell>
          <cell r="G8">
            <v>1</v>
          </cell>
          <cell r="H8" t="str">
            <v>cum</v>
          </cell>
          <cell r="I8">
            <v>75</v>
          </cell>
        </row>
        <row r="9">
          <cell r="B9">
            <v>72</v>
          </cell>
          <cell r="C9" t="str">
            <v>3a</v>
          </cell>
          <cell r="F9" t="str">
            <v>CR stone Granite Variety</v>
          </cell>
          <cell r="G9">
            <v>1</v>
          </cell>
          <cell r="H9" t="str">
            <v>cum</v>
          </cell>
          <cell r="I9">
            <v>109</v>
          </cell>
        </row>
        <row r="10">
          <cell r="B10">
            <v>80</v>
          </cell>
          <cell r="F10" t="str">
            <v>6 mm SS</v>
          </cell>
          <cell r="G10">
            <v>1</v>
          </cell>
          <cell r="H10" t="str">
            <v>cum</v>
          </cell>
          <cell r="I10">
            <v>170</v>
          </cell>
        </row>
        <row r="11">
          <cell r="B11">
            <v>81</v>
          </cell>
          <cell r="F11" t="str">
            <v>5 to 7 mm IRC</v>
          </cell>
          <cell r="G11">
            <v>1</v>
          </cell>
          <cell r="H11" t="str">
            <v>cum</v>
          </cell>
          <cell r="I11">
            <v>170</v>
          </cell>
        </row>
        <row r="12">
          <cell r="B12">
            <v>82</v>
          </cell>
          <cell r="F12" t="str">
            <v>10 mm SS</v>
          </cell>
          <cell r="G12">
            <v>1</v>
          </cell>
          <cell r="H12" t="str">
            <v>cum</v>
          </cell>
          <cell r="I12">
            <v>250</v>
          </cell>
        </row>
        <row r="13">
          <cell r="B13">
            <v>83</v>
          </cell>
          <cell r="F13" t="str">
            <v>10 to 11.2 IRC</v>
          </cell>
          <cell r="G13">
            <v>1</v>
          </cell>
          <cell r="H13" t="str">
            <v>cum</v>
          </cell>
          <cell r="I13">
            <v>250</v>
          </cell>
        </row>
        <row r="14">
          <cell r="B14">
            <v>84</v>
          </cell>
          <cell r="F14" t="str">
            <v>12 mm SS</v>
          </cell>
          <cell r="G14">
            <v>1</v>
          </cell>
          <cell r="H14" t="str">
            <v>cum</v>
          </cell>
          <cell r="I14">
            <v>300</v>
          </cell>
        </row>
        <row r="15">
          <cell r="B15">
            <v>85</v>
          </cell>
          <cell r="F15" t="str">
            <v>12 to 14 mm IRC</v>
          </cell>
          <cell r="G15">
            <v>1</v>
          </cell>
          <cell r="H15" t="str">
            <v>cum</v>
          </cell>
          <cell r="I15">
            <v>300</v>
          </cell>
        </row>
        <row r="16">
          <cell r="B16">
            <v>86</v>
          </cell>
          <cell r="F16" t="str">
            <v>20 mm SS</v>
          </cell>
          <cell r="G16">
            <v>1</v>
          </cell>
          <cell r="H16" t="str">
            <v>cum</v>
          </cell>
          <cell r="I16">
            <v>380</v>
          </cell>
        </row>
        <row r="17">
          <cell r="B17">
            <v>87</v>
          </cell>
          <cell r="F17" t="str">
            <v>20 to 22 mm IRC</v>
          </cell>
          <cell r="G17">
            <v>1</v>
          </cell>
          <cell r="H17" t="str">
            <v>cum</v>
          </cell>
          <cell r="I17">
            <v>375</v>
          </cell>
        </row>
        <row r="18">
          <cell r="B18">
            <v>88</v>
          </cell>
          <cell r="F18" t="str">
            <v>25 mm SS</v>
          </cell>
          <cell r="G18">
            <v>1</v>
          </cell>
          <cell r="H18" t="str">
            <v>cum</v>
          </cell>
          <cell r="I18">
            <v>300</v>
          </cell>
        </row>
        <row r="19">
          <cell r="B19">
            <v>89</v>
          </cell>
          <cell r="F19" t="str">
            <v>25 to 27 mm IRC</v>
          </cell>
          <cell r="G19">
            <v>1</v>
          </cell>
          <cell r="H19" t="str">
            <v>cum</v>
          </cell>
          <cell r="I19">
            <v>300</v>
          </cell>
        </row>
        <row r="20">
          <cell r="B20">
            <v>90</v>
          </cell>
          <cell r="F20" t="str">
            <v>40 mm SS</v>
          </cell>
          <cell r="G20">
            <v>1</v>
          </cell>
          <cell r="H20" t="str">
            <v>cum</v>
          </cell>
          <cell r="I20">
            <v>215</v>
          </cell>
        </row>
        <row r="21">
          <cell r="B21">
            <v>91</v>
          </cell>
          <cell r="F21" t="str">
            <v>40 to 45 mm IRC</v>
          </cell>
          <cell r="G21">
            <v>1</v>
          </cell>
          <cell r="H21" t="str">
            <v>cum</v>
          </cell>
          <cell r="I21">
            <v>200</v>
          </cell>
        </row>
        <row r="22">
          <cell r="B22">
            <v>92</v>
          </cell>
          <cell r="F22" t="str">
            <v>50 mm SS</v>
          </cell>
          <cell r="G22">
            <v>1</v>
          </cell>
          <cell r="H22" t="str">
            <v>cum</v>
          </cell>
          <cell r="I22">
            <v>150</v>
          </cell>
        </row>
        <row r="23">
          <cell r="B23">
            <v>93</v>
          </cell>
          <cell r="F23" t="str">
            <v>50 to 55mm IRC</v>
          </cell>
          <cell r="G23">
            <v>1</v>
          </cell>
          <cell r="H23" t="str">
            <v>cum</v>
          </cell>
          <cell r="I23">
            <v>120</v>
          </cell>
        </row>
        <row r="24">
          <cell r="B24">
            <v>94</v>
          </cell>
          <cell r="F24" t="str">
            <v>60 mm SS</v>
          </cell>
          <cell r="G24">
            <v>1</v>
          </cell>
          <cell r="H24" t="str">
            <v>cum</v>
          </cell>
          <cell r="I24">
            <v>150</v>
          </cell>
        </row>
        <row r="25">
          <cell r="B25">
            <v>95</v>
          </cell>
          <cell r="F25" t="str">
            <v>60 to 63 mm IRC</v>
          </cell>
          <cell r="G25">
            <v>1</v>
          </cell>
          <cell r="H25" t="str">
            <v>cum</v>
          </cell>
          <cell r="I25">
            <v>110</v>
          </cell>
        </row>
        <row r="26">
          <cell r="B26">
            <v>96</v>
          </cell>
          <cell r="F26" t="str">
            <v>65 mm SS</v>
          </cell>
          <cell r="G26">
            <v>1</v>
          </cell>
          <cell r="H26" t="str">
            <v>cum</v>
          </cell>
          <cell r="I26">
            <v>150</v>
          </cell>
        </row>
        <row r="27">
          <cell r="B27">
            <v>97</v>
          </cell>
          <cell r="F27" t="str">
            <v>65 mm IRC</v>
          </cell>
          <cell r="G27">
            <v>1</v>
          </cell>
          <cell r="H27" t="str">
            <v>cum</v>
          </cell>
          <cell r="I27">
            <v>120</v>
          </cell>
        </row>
        <row r="28">
          <cell r="B28">
            <v>98</v>
          </cell>
          <cell r="F28" t="str">
            <v>75 mm SS</v>
          </cell>
          <cell r="G28">
            <v>1</v>
          </cell>
          <cell r="H28" t="str">
            <v>cum</v>
          </cell>
          <cell r="I28">
            <v>95</v>
          </cell>
        </row>
        <row r="29">
          <cell r="B29">
            <v>99</v>
          </cell>
          <cell r="F29" t="str">
            <v>75 mm IRC</v>
          </cell>
          <cell r="G29">
            <v>1</v>
          </cell>
          <cell r="H29" t="str">
            <v>cum</v>
          </cell>
          <cell r="I29">
            <v>95</v>
          </cell>
        </row>
        <row r="30">
          <cell r="B30">
            <v>100</v>
          </cell>
          <cell r="F30" t="str">
            <v>Blasting</v>
          </cell>
          <cell r="G30">
            <v>1</v>
          </cell>
          <cell r="H30" t="str">
            <v>cum</v>
          </cell>
          <cell r="I30">
            <v>40</v>
          </cell>
        </row>
        <row r="31">
          <cell r="B31">
            <v>101</v>
          </cell>
          <cell r="F31" t="str">
            <v>Metal Crushing</v>
          </cell>
          <cell r="G31">
            <v>1</v>
          </cell>
          <cell r="H31" t="str">
            <v>cum</v>
          </cell>
          <cell r="I31">
            <v>0.25</v>
          </cell>
        </row>
        <row r="32">
          <cell r="B32">
            <v>127</v>
          </cell>
          <cell r="C32">
            <v>9</v>
          </cell>
          <cell r="F32" t="str">
            <v>Gravel</v>
          </cell>
          <cell r="G32">
            <v>1</v>
          </cell>
          <cell r="H32" t="str">
            <v>cum</v>
          </cell>
          <cell r="I32">
            <v>25</v>
          </cell>
        </row>
        <row r="33">
          <cell r="B33">
            <v>128</v>
          </cell>
          <cell r="F33" t="str">
            <v>Quarry rubbish</v>
          </cell>
          <cell r="G33">
            <v>1</v>
          </cell>
          <cell r="H33" t="str">
            <v>cum</v>
          </cell>
          <cell r="I33">
            <v>11</v>
          </cell>
        </row>
        <row r="34">
          <cell r="B34">
            <v>129</v>
          </cell>
          <cell r="F34" t="str">
            <v>Sand for Mortar, Seal coat</v>
          </cell>
          <cell r="G34">
            <v>1</v>
          </cell>
          <cell r="H34" t="str">
            <v>cum</v>
          </cell>
          <cell r="I34">
            <v>50</v>
          </cell>
        </row>
        <row r="35">
          <cell r="B35">
            <v>130</v>
          </cell>
          <cell r="F35" t="str">
            <v>Sand for Filling, Blindage</v>
          </cell>
          <cell r="G35">
            <v>1</v>
          </cell>
          <cell r="H35" t="str">
            <v>cum</v>
          </cell>
          <cell r="I35">
            <v>20</v>
          </cell>
        </row>
        <row r="36">
          <cell r="B36">
            <v>133</v>
          </cell>
          <cell r="C36">
            <v>15</v>
          </cell>
          <cell r="F36" t="str">
            <v>40 mm thick 0.762 m x.457 m</v>
          </cell>
          <cell r="G36">
            <v>1</v>
          </cell>
          <cell r="H36" t="str">
            <v>sqm</v>
          </cell>
          <cell r="I36">
            <v>70</v>
          </cell>
        </row>
        <row r="37">
          <cell r="B37">
            <v>134</v>
          </cell>
          <cell r="C37">
            <v>16</v>
          </cell>
          <cell r="F37" t="str">
            <v>50 mm thick 0.762 m x.457 m</v>
          </cell>
          <cell r="G37">
            <v>1</v>
          </cell>
          <cell r="H37" t="str">
            <v>sqm</v>
          </cell>
          <cell r="I37">
            <v>80</v>
          </cell>
        </row>
        <row r="38">
          <cell r="B38">
            <v>136</v>
          </cell>
          <cell r="F38" t="str">
            <v>25.4 mm thick White</v>
          </cell>
          <cell r="G38">
            <v>10</v>
          </cell>
          <cell r="H38" t="str">
            <v>sqm</v>
          </cell>
          <cell r="I38">
            <v>550</v>
          </cell>
        </row>
        <row r="39">
          <cell r="B39">
            <v>137</v>
          </cell>
          <cell r="F39" t="str">
            <v>25.4 mm thick Blue</v>
          </cell>
          <cell r="G39">
            <v>10</v>
          </cell>
          <cell r="H39" t="str">
            <v>sqm</v>
          </cell>
          <cell r="I39">
            <v>600</v>
          </cell>
        </row>
        <row r="40">
          <cell r="B40">
            <v>138</v>
          </cell>
          <cell r="F40" t="str">
            <v>25.4 mm thick White</v>
          </cell>
          <cell r="G40">
            <v>10</v>
          </cell>
          <cell r="H40" t="str">
            <v>sqm</v>
          </cell>
          <cell r="I40">
            <v>600</v>
          </cell>
        </row>
        <row r="41">
          <cell r="B41">
            <v>139</v>
          </cell>
          <cell r="F41" t="str">
            <v>25.4 mm thick Blue</v>
          </cell>
          <cell r="G41">
            <v>10</v>
          </cell>
          <cell r="H41" t="str">
            <v>sqm</v>
          </cell>
          <cell r="I41">
            <v>700</v>
          </cell>
        </row>
        <row r="42">
          <cell r="B42">
            <v>140</v>
          </cell>
          <cell r="F42" t="str">
            <v>25.4 mm thick White  0.457mx0.457 m</v>
          </cell>
          <cell r="G42">
            <v>10</v>
          </cell>
          <cell r="H42" t="str">
            <v>sqm</v>
          </cell>
          <cell r="I42">
            <v>1000</v>
          </cell>
        </row>
        <row r="43">
          <cell r="B43">
            <v>141</v>
          </cell>
          <cell r="F43" t="str">
            <v>25.4 mm thick Blue  0.457mx0.457 m</v>
          </cell>
          <cell r="G43">
            <v>10</v>
          </cell>
          <cell r="H43" t="str">
            <v>sqm</v>
          </cell>
          <cell r="I43">
            <v>1150</v>
          </cell>
        </row>
        <row r="44">
          <cell r="B44">
            <v>142</v>
          </cell>
          <cell r="C44">
            <v>20</v>
          </cell>
          <cell r="F44" t="str">
            <v>25.4 mm thick   0.457mx0.457 m</v>
          </cell>
          <cell r="G44">
            <v>10</v>
          </cell>
          <cell r="H44" t="str">
            <v>sqm</v>
          </cell>
          <cell r="I44">
            <v>900</v>
          </cell>
        </row>
        <row r="45">
          <cell r="B45">
            <v>143</v>
          </cell>
          <cell r="C45">
            <v>21</v>
          </cell>
          <cell r="F45" t="str">
            <v>25.4 mm thick 0.254mx0.254 m White</v>
          </cell>
          <cell r="G45">
            <v>10</v>
          </cell>
          <cell r="H45" t="str">
            <v>sqm</v>
          </cell>
          <cell r="I45">
            <v>2700</v>
          </cell>
        </row>
        <row r="46">
          <cell r="B46">
            <v>168</v>
          </cell>
          <cell r="F46" t="str">
            <v>Cement Mortar</v>
          </cell>
          <cell r="G46">
            <v>1</v>
          </cell>
          <cell r="H46" t="str">
            <v>cum</v>
          </cell>
          <cell r="I46">
            <v>15</v>
          </cell>
        </row>
        <row r="47">
          <cell r="B47">
            <v>169</v>
          </cell>
          <cell r="F47" t="str">
            <v>By Machine</v>
          </cell>
          <cell r="G47">
            <v>1</v>
          </cell>
          <cell r="H47" t="str">
            <v>cum</v>
          </cell>
          <cell r="I47">
            <v>25</v>
          </cell>
        </row>
        <row r="48">
          <cell r="B48">
            <v>175</v>
          </cell>
          <cell r="F48" t="str">
            <v>White Cement</v>
          </cell>
          <cell r="G48">
            <v>1</v>
          </cell>
          <cell r="H48" t="str">
            <v>kg</v>
          </cell>
          <cell r="I48">
            <v>9</v>
          </cell>
        </row>
        <row r="49">
          <cell r="B49">
            <v>176</v>
          </cell>
          <cell r="F49" t="str">
            <v>Scantling below 2m </v>
          </cell>
          <cell r="G49">
            <v>1</v>
          </cell>
          <cell r="H49" t="str">
            <v>cum</v>
          </cell>
          <cell r="I49">
            <v>50000</v>
          </cell>
        </row>
        <row r="50">
          <cell r="B50">
            <v>177</v>
          </cell>
          <cell r="F50" t="str">
            <v>Scantling above 2m </v>
          </cell>
          <cell r="G50">
            <v>1</v>
          </cell>
          <cell r="H50" t="str">
            <v>cum</v>
          </cell>
          <cell r="I50">
            <v>52000</v>
          </cell>
        </row>
        <row r="51">
          <cell r="B51">
            <v>178</v>
          </cell>
          <cell r="F51" t="str">
            <v>Planks of all sizes</v>
          </cell>
          <cell r="G51">
            <v>1</v>
          </cell>
          <cell r="H51" t="str">
            <v>cum</v>
          </cell>
          <cell r="I51">
            <v>55000</v>
          </cell>
        </row>
        <row r="52">
          <cell r="B52">
            <v>176</v>
          </cell>
          <cell r="F52" t="str">
            <v>Scantling below 2m </v>
          </cell>
          <cell r="G52">
            <v>1</v>
          </cell>
          <cell r="H52" t="str">
            <v>cum</v>
          </cell>
          <cell r="I52">
            <v>40000</v>
          </cell>
        </row>
        <row r="53">
          <cell r="B53">
            <v>177</v>
          </cell>
          <cell r="F53" t="str">
            <v>Scantling above 2m </v>
          </cell>
          <cell r="G53">
            <v>1</v>
          </cell>
          <cell r="H53" t="str">
            <v>cum</v>
          </cell>
          <cell r="I53">
            <v>42000</v>
          </cell>
        </row>
        <row r="54">
          <cell r="B54">
            <v>178</v>
          </cell>
          <cell r="F54" t="str">
            <v>Planks of all sizes</v>
          </cell>
          <cell r="G54">
            <v>1</v>
          </cell>
          <cell r="H54" t="str">
            <v>cum</v>
          </cell>
          <cell r="I54">
            <v>45000</v>
          </cell>
        </row>
        <row r="55">
          <cell r="B55">
            <v>187</v>
          </cell>
          <cell r="F55" t="str">
            <v>Steel fabrication</v>
          </cell>
          <cell r="G55">
            <v>1</v>
          </cell>
          <cell r="H55" t="str">
            <v>kg</v>
          </cell>
          <cell r="I55">
            <v>3.25</v>
          </cell>
        </row>
        <row r="56">
          <cell r="B56">
            <v>234</v>
          </cell>
          <cell r="F56" t="str">
            <v>25 mm thick</v>
          </cell>
          <cell r="G56">
            <v>1</v>
          </cell>
          <cell r="H56" t="str">
            <v>sqm</v>
          </cell>
          <cell r="I56">
            <v>80</v>
          </cell>
        </row>
        <row r="57">
          <cell r="B57">
            <v>235</v>
          </cell>
          <cell r="F57" t="str">
            <v>40 mm thick</v>
          </cell>
          <cell r="G57">
            <v>1</v>
          </cell>
          <cell r="H57" t="str">
            <v>sqm</v>
          </cell>
          <cell r="I57">
            <v>105</v>
          </cell>
        </row>
        <row r="58">
          <cell r="B58">
            <v>236</v>
          </cell>
          <cell r="F58" t="str">
            <v>50 mm thick</v>
          </cell>
          <cell r="G58">
            <v>1</v>
          </cell>
          <cell r="H58" t="str">
            <v>sqm</v>
          </cell>
          <cell r="I58">
            <v>140</v>
          </cell>
        </row>
        <row r="59">
          <cell r="B59">
            <v>239</v>
          </cell>
          <cell r="F59" t="str">
            <v>Dry powder Distemper</v>
          </cell>
          <cell r="G59">
            <v>1</v>
          </cell>
          <cell r="H59" t="str">
            <v>kg</v>
          </cell>
          <cell r="I59">
            <v>20</v>
          </cell>
        </row>
        <row r="60">
          <cell r="B60">
            <v>240</v>
          </cell>
          <cell r="F60" t="str">
            <v>Oil bound washable Distemper</v>
          </cell>
          <cell r="G60">
            <v>1</v>
          </cell>
          <cell r="H60" t="str">
            <v>kg</v>
          </cell>
          <cell r="I60">
            <v>60</v>
          </cell>
        </row>
        <row r="61">
          <cell r="B61">
            <v>245</v>
          </cell>
          <cell r="F61" t="str">
            <v>Alluminium paint 1st grade</v>
          </cell>
          <cell r="G61">
            <v>1</v>
          </cell>
          <cell r="H61" t="str">
            <v>litre</v>
          </cell>
          <cell r="I61">
            <v>176</v>
          </cell>
        </row>
        <row r="62">
          <cell r="B62">
            <v>246</v>
          </cell>
          <cell r="F62" t="str">
            <v>Anti corrosive bitument pain (Black) grade -1</v>
          </cell>
          <cell r="G62">
            <v>1</v>
          </cell>
          <cell r="H62" t="str">
            <v>litre</v>
          </cell>
          <cell r="I62">
            <v>250</v>
          </cell>
        </row>
        <row r="63">
          <cell r="B63">
            <v>247</v>
          </cell>
          <cell r="F63" t="str">
            <v>Red oxide Primer Paint grade-I</v>
          </cell>
          <cell r="G63">
            <v>1</v>
          </cell>
          <cell r="H63" t="str">
            <v>litre</v>
          </cell>
          <cell r="I63">
            <v>55</v>
          </cell>
        </row>
        <row r="64">
          <cell r="B64">
            <v>248</v>
          </cell>
          <cell r="F64" t="str">
            <v>Red oxide Primer Paint grade-II</v>
          </cell>
          <cell r="G64">
            <v>1</v>
          </cell>
          <cell r="H64" t="str">
            <v>litre</v>
          </cell>
          <cell r="I64">
            <v>45</v>
          </cell>
        </row>
        <row r="65">
          <cell r="B65">
            <v>249</v>
          </cell>
          <cell r="F65" t="str">
            <v>Synthetic enamel paints in all shades grade-I</v>
          </cell>
          <cell r="G65">
            <v>1</v>
          </cell>
          <cell r="H65" t="str">
            <v>litre</v>
          </cell>
          <cell r="I65">
            <v>130</v>
          </cell>
        </row>
        <row r="66">
          <cell r="B66">
            <v>250</v>
          </cell>
          <cell r="F66" t="str">
            <v>Synthetic enamel paints in all shades grade-II</v>
          </cell>
          <cell r="G66">
            <v>1</v>
          </cell>
          <cell r="H66" t="str">
            <v>litre</v>
          </cell>
          <cell r="I66">
            <v>95</v>
          </cell>
        </row>
        <row r="67">
          <cell r="B67">
            <v>251</v>
          </cell>
          <cell r="F67" t="str">
            <v>Plastic emultion paint grade-I</v>
          </cell>
          <cell r="G67">
            <v>1</v>
          </cell>
          <cell r="H67" t="str">
            <v>litre</v>
          </cell>
          <cell r="I67">
            <v>200</v>
          </cell>
        </row>
        <row r="68">
          <cell r="B68">
            <v>252</v>
          </cell>
          <cell r="C68">
            <v>63</v>
          </cell>
          <cell r="F68" t="str">
            <v>Oil Bound Distemper</v>
          </cell>
          <cell r="G68">
            <v>1</v>
          </cell>
          <cell r="H68" t="str">
            <v>kg</v>
          </cell>
          <cell r="I68">
            <v>40</v>
          </cell>
        </row>
        <row r="69">
          <cell r="B69">
            <v>253</v>
          </cell>
          <cell r="C69">
            <v>64</v>
          </cell>
          <cell r="F69" t="str">
            <v>Water proof cement paint of Superior Quality</v>
          </cell>
          <cell r="G69">
            <v>1</v>
          </cell>
          <cell r="H69" t="str">
            <v>kg</v>
          </cell>
          <cell r="I69">
            <v>30</v>
          </cell>
        </row>
        <row r="70">
          <cell r="B70">
            <v>254</v>
          </cell>
          <cell r="C70">
            <v>65</v>
          </cell>
          <cell r="F70" t="str">
            <v>White lead</v>
          </cell>
          <cell r="G70">
            <v>1</v>
          </cell>
          <cell r="H70" t="str">
            <v>kg</v>
          </cell>
          <cell r="I70">
            <v>50</v>
          </cell>
        </row>
        <row r="71">
          <cell r="B71">
            <v>255</v>
          </cell>
          <cell r="C71">
            <v>66</v>
          </cell>
          <cell r="F71" t="str">
            <v>Marble powder</v>
          </cell>
          <cell r="G71">
            <v>1</v>
          </cell>
          <cell r="H71" t="str">
            <v>kg</v>
          </cell>
          <cell r="I71">
            <v>12.5</v>
          </cell>
        </row>
        <row r="72">
          <cell r="B72">
            <v>256</v>
          </cell>
          <cell r="C72">
            <v>67</v>
          </cell>
          <cell r="F72" t="str">
            <v>Cement Primer grade-I</v>
          </cell>
          <cell r="G72">
            <v>1</v>
          </cell>
          <cell r="H72" t="str">
            <v>kg</v>
          </cell>
          <cell r="I72">
            <v>65</v>
          </cell>
        </row>
        <row r="73">
          <cell r="B73">
            <v>257</v>
          </cell>
          <cell r="F73" t="str">
            <v>Cement Primer grade-II</v>
          </cell>
          <cell r="G73">
            <v>1</v>
          </cell>
          <cell r="H73" t="str">
            <v>kg</v>
          </cell>
          <cell r="I73">
            <v>50</v>
          </cell>
        </row>
        <row r="74">
          <cell r="B74">
            <v>274</v>
          </cell>
          <cell r="D74" t="str">
            <v>b</v>
          </cell>
          <cell r="F74" t="str">
            <v>Fevicol</v>
          </cell>
          <cell r="G74">
            <v>1</v>
          </cell>
          <cell r="H74" t="str">
            <v>kg</v>
          </cell>
          <cell r="I74">
            <v>100</v>
          </cell>
        </row>
        <row r="75">
          <cell r="B75">
            <v>352</v>
          </cell>
          <cell r="D75" t="str">
            <v>a</v>
          </cell>
          <cell r="F75" t="str">
            <v>Clearing heavy jungle</v>
          </cell>
          <cell r="G75">
            <v>10</v>
          </cell>
          <cell r="H75" t="str">
            <v>sqm</v>
          </cell>
          <cell r="I75">
            <v>6</v>
          </cell>
        </row>
        <row r="76">
          <cell r="B76">
            <v>353</v>
          </cell>
          <cell r="D76" t="str">
            <v>b</v>
          </cell>
          <cell r="F76" t="str">
            <v>Clearing Light jungle</v>
          </cell>
          <cell r="G76">
            <v>10</v>
          </cell>
          <cell r="H76" t="str">
            <v>sqm</v>
          </cell>
          <cell r="I76">
            <v>5</v>
          </cell>
        </row>
        <row r="77">
          <cell r="B77">
            <v>354</v>
          </cell>
          <cell r="D77" t="str">
            <v>c</v>
          </cell>
          <cell r="F77" t="str">
            <v>Clearing Scrub jungle</v>
          </cell>
          <cell r="G77">
            <v>10</v>
          </cell>
          <cell r="H77" t="str">
            <v>sqm</v>
          </cell>
          <cell r="I77">
            <v>3</v>
          </cell>
        </row>
        <row r="78">
          <cell r="B78">
            <v>355</v>
          </cell>
          <cell r="D78" t="str">
            <v>d</v>
          </cell>
          <cell r="F78" t="str">
            <v>Cleaing Julie flora </v>
          </cell>
          <cell r="G78">
            <v>10</v>
          </cell>
          <cell r="H78" t="str">
            <v>sqm</v>
          </cell>
          <cell r="I78">
            <v>14</v>
          </cell>
        </row>
        <row r="79">
          <cell r="B79">
            <v>408</v>
          </cell>
          <cell r="D79" t="str">
            <v>a</v>
          </cell>
          <cell r="F79" t="str">
            <v>Loamy &amp; Clay soils like BC soils, Red earth &amp; OG SS 302 &amp; 303</v>
          </cell>
          <cell r="G79">
            <v>10</v>
          </cell>
          <cell r="H79" t="str">
            <v>cum</v>
          </cell>
          <cell r="I79">
            <v>235</v>
          </cell>
        </row>
        <row r="80">
          <cell r="B80">
            <v>409</v>
          </cell>
          <cell r="F80" t="str">
            <v>Loamy &amp; Clay soils like BC soils, Red earth &amp; OG SS 301</v>
          </cell>
          <cell r="G80">
            <v>10</v>
          </cell>
          <cell r="H80" t="str">
            <v>cum</v>
          </cell>
          <cell r="I80">
            <v>215</v>
          </cell>
        </row>
        <row r="81">
          <cell r="B81">
            <v>412</v>
          </cell>
          <cell r="F81" t="str">
            <v>Hard Gravelly Soils SS 302 &amp; 303</v>
          </cell>
          <cell r="G81">
            <v>10</v>
          </cell>
          <cell r="H81" t="str">
            <v>cum</v>
          </cell>
          <cell r="I81">
            <v>250</v>
          </cell>
        </row>
        <row r="82">
          <cell r="B82">
            <v>413</v>
          </cell>
          <cell r="F82" t="str">
            <v>Hard Gravelly Soils SS 301</v>
          </cell>
          <cell r="G82">
            <v>10</v>
          </cell>
          <cell r="H82" t="str">
            <v>cum</v>
          </cell>
          <cell r="I82">
            <v>230</v>
          </cell>
        </row>
        <row r="83">
          <cell r="B83">
            <v>459</v>
          </cell>
          <cell r="C83">
            <v>35</v>
          </cell>
          <cell r="F83" t="str">
            <v>Vibrating Concrete</v>
          </cell>
          <cell r="G83">
            <v>1</v>
          </cell>
          <cell r="H83" t="str">
            <v>cum</v>
          </cell>
          <cell r="I83">
            <v>22.4</v>
          </cell>
        </row>
        <row r="84">
          <cell r="B84">
            <v>460</v>
          </cell>
          <cell r="C84">
            <v>36</v>
          </cell>
          <cell r="F84" t="str">
            <v>Machine mixing Concrete</v>
          </cell>
          <cell r="G84">
            <v>1</v>
          </cell>
          <cell r="H84" t="str">
            <v>cum</v>
          </cell>
          <cell r="I84">
            <v>21.8</v>
          </cell>
        </row>
        <row r="85">
          <cell r="B85">
            <v>461</v>
          </cell>
          <cell r="C85">
            <v>37</v>
          </cell>
          <cell r="F85" t="str">
            <v>Power for Mixer</v>
          </cell>
          <cell r="G85">
            <v>1</v>
          </cell>
          <cell r="H85" t="str">
            <v>cum</v>
          </cell>
          <cell r="I85">
            <v>14.5</v>
          </cell>
        </row>
        <row r="86">
          <cell r="B86">
            <v>495</v>
          </cell>
          <cell r="C86">
            <v>40</v>
          </cell>
          <cell r="D86" t="str">
            <v>a</v>
          </cell>
          <cell r="F86" t="str">
            <v>First Floor</v>
          </cell>
          <cell r="G86">
            <v>1</v>
          </cell>
          <cell r="H86" t="str">
            <v>cum</v>
          </cell>
          <cell r="I86">
            <v>22</v>
          </cell>
        </row>
        <row r="87">
          <cell r="B87">
            <v>496</v>
          </cell>
          <cell r="D87" t="str">
            <v>b</v>
          </cell>
          <cell r="F87" t="str">
            <v>Second Floor</v>
          </cell>
          <cell r="G87">
            <v>1</v>
          </cell>
          <cell r="H87" t="str">
            <v>cum</v>
          </cell>
          <cell r="I87">
            <v>27</v>
          </cell>
        </row>
        <row r="88">
          <cell r="B88">
            <v>497</v>
          </cell>
          <cell r="D88" t="str">
            <v>c</v>
          </cell>
          <cell r="F88" t="str">
            <v>Third Floor</v>
          </cell>
          <cell r="G88">
            <v>1</v>
          </cell>
          <cell r="H88" t="str">
            <v>cum</v>
          </cell>
          <cell r="I88">
            <v>37</v>
          </cell>
        </row>
        <row r="89">
          <cell r="B89">
            <v>498</v>
          </cell>
          <cell r="D89" t="str">
            <v>d</v>
          </cell>
          <cell r="F89" t="str">
            <v>Each Additional Floor</v>
          </cell>
          <cell r="G89">
            <v>1</v>
          </cell>
          <cell r="H89" t="str">
            <v>cum</v>
          </cell>
          <cell r="I89">
            <v>16</v>
          </cell>
        </row>
        <row r="90">
          <cell r="B90">
            <v>499</v>
          </cell>
          <cell r="D90" t="str">
            <v>a</v>
          </cell>
          <cell r="F90" t="str">
            <v>1st &amp; 2nd Floor</v>
          </cell>
          <cell r="G90">
            <v>10</v>
          </cell>
          <cell r="H90" t="str">
            <v>sqm</v>
          </cell>
          <cell r="I90">
            <v>25</v>
          </cell>
        </row>
        <row r="91">
          <cell r="B91">
            <v>500</v>
          </cell>
          <cell r="D91" t="str">
            <v>b</v>
          </cell>
          <cell r="F91" t="str">
            <v>2nd &amp; 3rd Floor</v>
          </cell>
          <cell r="G91">
            <v>10</v>
          </cell>
          <cell r="H91" t="str">
            <v>sqm</v>
          </cell>
          <cell r="I91">
            <v>50</v>
          </cell>
        </row>
        <row r="92">
          <cell r="B92">
            <v>501</v>
          </cell>
          <cell r="D92" t="str">
            <v>c</v>
          </cell>
          <cell r="F92" t="str">
            <v>3rd &amp; 4th Floor</v>
          </cell>
          <cell r="G92">
            <v>10</v>
          </cell>
          <cell r="H92" t="str">
            <v>sqm</v>
          </cell>
          <cell r="I92">
            <v>75</v>
          </cell>
        </row>
        <row r="93">
          <cell r="B93">
            <v>502</v>
          </cell>
          <cell r="D93" t="str">
            <v>d</v>
          </cell>
          <cell r="F93" t="str">
            <v>Each Additional Floor</v>
          </cell>
          <cell r="G93">
            <v>10</v>
          </cell>
          <cell r="H93" t="str">
            <v>sqm</v>
          </cell>
          <cell r="I93">
            <v>18</v>
          </cell>
        </row>
        <row r="94">
          <cell r="B94">
            <v>503</v>
          </cell>
          <cell r="D94" t="str">
            <v>a</v>
          </cell>
          <cell r="F94" t="str">
            <v>upto 150 mm depth</v>
          </cell>
          <cell r="G94">
            <v>10</v>
          </cell>
          <cell r="H94" t="str">
            <v>sqm</v>
          </cell>
          <cell r="I94">
            <v>525</v>
          </cell>
        </row>
        <row r="95">
          <cell r="B95">
            <v>504</v>
          </cell>
          <cell r="D95" t="str">
            <v>b</v>
          </cell>
          <cell r="F95" t="str">
            <v>above 150 mm depth and upto 300 mm depth</v>
          </cell>
          <cell r="G95">
            <v>10</v>
          </cell>
          <cell r="H95" t="str">
            <v>sqm</v>
          </cell>
          <cell r="I95">
            <v>850</v>
          </cell>
        </row>
        <row r="96">
          <cell r="B96">
            <v>510</v>
          </cell>
          <cell r="D96" t="str">
            <v>g</v>
          </cell>
          <cell r="E96" t="str">
            <v>i </v>
          </cell>
          <cell r="F96" t="str">
            <v>0.60 m width</v>
          </cell>
          <cell r="G96">
            <v>1</v>
          </cell>
          <cell r="H96" t="str">
            <v>rmt</v>
          </cell>
          <cell r="I96">
            <v>25</v>
          </cell>
        </row>
        <row r="97">
          <cell r="B97">
            <v>511</v>
          </cell>
          <cell r="D97" t="str">
            <v>g</v>
          </cell>
          <cell r="E97" t="str">
            <v>ii</v>
          </cell>
          <cell r="F97" t="str">
            <v>0.80 m width</v>
          </cell>
          <cell r="G97">
            <v>1</v>
          </cell>
          <cell r="H97" t="str">
            <v>rmt</v>
          </cell>
          <cell r="I97">
            <v>30</v>
          </cell>
        </row>
        <row r="98">
          <cell r="B98">
            <v>512</v>
          </cell>
          <cell r="D98" t="str">
            <v>g</v>
          </cell>
          <cell r="E98" t="str">
            <v>iii</v>
          </cell>
          <cell r="F98" t="str">
            <v>1.00 m width</v>
          </cell>
          <cell r="G98">
            <v>1</v>
          </cell>
          <cell r="H98" t="str">
            <v>rmt</v>
          </cell>
          <cell r="I98">
            <v>35</v>
          </cell>
        </row>
        <row r="99">
          <cell r="B99">
            <v>513</v>
          </cell>
          <cell r="D99" t="str">
            <v>h</v>
          </cell>
          <cell r="F99" t="str">
            <v>T.Beams</v>
          </cell>
          <cell r="G99">
            <v>1</v>
          </cell>
          <cell r="H99" t="str">
            <v>cum</v>
          </cell>
          <cell r="I99">
            <v>650</v>
          </cell>
        </row>
        <row r="100">
          <cell r="B100">
            <v>514</v>
          </cell>
          <cell r="F100" t="str">
            <v>Columns, Rectangular beams, L.Beams</v>
          </cell>
          <cell r="G100">
            <v>1</v>
          </cell>
          <cell r="H100" t="str">
            <v>cum</v>
          </cell>
          <cell r="I100">
            <v>550</v>
          </cell>
        </row>
        <row r="101">
          <cell r="B101">
            <v>515</v>
          </cell>
          <cell r="F101" t="str">
            <v>Templates, Bed blocks,Footings</v>
          </cell>
          <cell r="G101">
            <v>1</v>
          </cell>
          <cell r="H101" t="str">
            <v>cum</v>
          </cell>
          <cell r="I101">
            <v>330</v>
          </cell>
        </row>
        <row r="102">
          <cell r="B102">
            <v>518</v>
          </cell>
          <cell r="F102" t="str">
            <v>Lintels, Plinth Beams</v>
          </cell>
          <cell r="G102">
            <v>1</v>
          </cell>
          <cell r="H102" t="str">
            <v>cum</v>
          </cell>
          <cell r="I102">
            <v>450</v>
          </cell>
        </row>
        <row r="103">
          <cell r="B103">
            <v>519</v>
          </cell>
          <cell r="F103" t="str">
            <v>Slabs above 300 mm depth</v>
          </cell>
          <cell r="G103">
            <v>1</v>
          </cell>
          <cell r="H103" t="str">
            <v>cum</v>
          </cell>
          <cell r="I103">
            <v>520</v>
          </cell>
        </row>
        <row r="104">
          <cell r="B104">
            <v>521</v>
          </cell>
          <cell r="D104" t="str">
            <v>a</v>
          </cell>
          <cell r="F104" t="str">
            <v>For mass concrete Piers, Abutments and steining well curb well caps etc.,</v>
          </cell>
          <cell r="G104">
            <v>1</v>
          </cell>
          <cell r="H104" t="str">
            <v>cum</v>
          </cell>
          <cell r="I104">
            <v>380</v>
          </cell>
        </row>
        <row r="105">
          <cell r="B105">
            <v>522</v>
          </cell>
          <cell r="F105" t="str">
            <v>For RCC Piers, Abutments, Wings, Well steining weel curbs, well Caps etc.,</v>
          </cell>
          <cell r="G105">
            <v>1</v>
          </cell>
          <cell r="H105" t="str">
            <v>cum</v>
          </cell>
          <cell r="I105">
            <v>500</v>
          </cell>
        </row>
        <row r="106">
          <cell r="B106">
            <v>523</v>
          </cell>
          <cell r="F106" t="str">
            <v>For RCC Deck Slabs</v>
          </cell>
          <cell r="G106">
            <v>1</v>
          </cell>
          <cell r="H106" t="str">
            <v>cum</v>
          </cell>
          <cell r="I106">
            <v>950</v>
          </cell>
        </row>
        <row r="107">
          <cell r="B107">
            <v>524</v>
          </cell>
          <cell r="F107" t="str">
            <v>For RCC beams</v>
          </cell>
          <cell r="G107">
            <v>1</v>
          </cell>
          <cell r="H107" t="str">
            <v>cum</v>
          </cell>
          <cell r="I107">
            <v>1150</v>
          </cell>
        </row>
        <row r="108">
          <cell r="B108">
            <v>525</v>
          </cell>
          <cell r="F108" t="str">
            <v>RCC hand rails</v>
          </cell>
          <cell r="G108">
            <v>1</v>
          </cell>
          <cell r="H108" t="str">
            <v>cum</v>
          </cell>
          <cell r="I108">
            <v>1250</v>
          </cell>
        </row>
        <row r="109">
          <cell r="B109">
            <v>526</v>
          </cell>
          <cell r="F109" t="str">
            <v>CC pavements, Wearing Coats, approach slabs guide stone JM stone etc.</v>
          </cell>
          <cell r="G109">
            <v>1</v>
          </cell>
          <cell r="H109" t="str">
            <v>cum</v>
          </cell>
          <cell r="I109">
            <v>95</v>
          </cell>
        </row>
        <row r="110">
          <cell r="B110">
            <v>555</v>
          </cell>
          <cell r="D110" t="str">
            <v>a</v>
          </cell>
          <cell r="F110" t="str">
            <v>250 mm dia</v>
          </cell>
          <cell r="G110">
            <v>1</v>
          </cell>
          <cell r="H110" t="str">
            <v>rmt</v>
          </cell>
          <cell r="I110">
            <v>8</v>
          </cell>
        </row>
        <row r="111">
          <cell r="B111">
            <v>556</v>
          </cell>
          <cell r="D111" t="str">
            <v>b</v>
          </cell>
          <cell r="F111" t="str">
            <v>300 mm dia</v>
          </cell>
          <cell r="G111">
            <v>1</v>
          </cell>
          <cell r="H111" t="str">
            <v>rmt</v>
          </cell>
          <cell r="I111">
            <v>11</v>
          </cell>
        </row>
        <row r="112">
          <cell r="B112">
            <v>557</v>
          </cell>
          <cell r="D112" t="str">
            <v>c</v>
          </cell>
          <cell r="F112" t="str">
            <v>450 mm dia</v>
          </cell>
          <cell r="G112">
            <v>1</v>
          </cell>
          <cell r="H112" t="str">
            <v>rmt</v>
          </cell>
          <cell r="I112">
            <v>15</v>
          </cell>
        </row>
        <row r="113">
          <cell r="B113">
            <v>558</v>
          </cell>
          <cell r="D113" t="str">
            <v>d</v>
          </cell>
          <cell r="F113" t="str">
            <v>600 mm dia</v>
          </cell>
          <cell r="G113">
            <v>1</v>
          </cell>
          <cell r="H113" t="str">
            <v>rmt</v>
          </cell>
          <cell r="I113">
            <v>25</v>
          </cell>
        </row>
        <row r="114">
          <cell r="B114">
            <v>559</v>
          </cell>
          <cell r="D114" t="str">
            <v>e</v>
          </cell>
          <cell r="F114" t="str">
            <v>750 mm dia</v>
          </cell>
          <cell r="G114">
            <v>1</v>
          </cell>
          <cell r="H114" t="str">
            <v>rmt</v>
          </cell>
          <cell r="I114">
            <v>30</v>
          </cell>
        </row>
        <row r="115">
          <cell r="B115">
            <v>560</v>
          </cell>
          <cell r="D115" t="str">
            <v>f</v>
          </cell>
          <cell r="F115" t="str">
            <v>800 mm dia</v>
          </cell>
          <cell r="G115">
            <v>1</v>
          </cell>
          <cell r="H115" t="str">
            <v>rmt</v>
          </cell>
          <cell r="I115">
            <v>35</v>
          </cell>
        </row>
        <row r="116">
          <cell r="B116">
            <v>561</v>
          </cell>
          <cell r="D116" t="str">
            <v>g</v>
          </cell>
          <cell r="F116" t="str">
            <v>1000 mm dia</v>
          </cell>
          <cell r="G116">
            <v>1</v>
          </cell>
          <cell r="H116" t="str">
            <v>rmt</v>
          </cell>
          <cell r="I116">
            <v>40</v>
          </cell>
        </row>
        <row r="117">
          <cell r="B117">
            <v>562</v>
          </cell>
          <cell r="D117" t="str">
            <v>h</v>
          </cell>
          <cell r="F117" t="str">
            <v>1220 mm dia</v>
          </cell>
          <cell r="G117">
            <v>1</v>
          </cell>
          <cell r="H117" t="str">
            <v>rmt</v>
          </cell>
          <cell r="I117">
            <v>50</v>
          </cell>
        </row>
        <row r="118">
          <cell r="B118">
            <v>563</v>
          </cell>
          <cell r="D118" t="str">
            <v>a</v>
          </cell>
          <cell r="F118" t="str">
            <v>40 mm</v>
          </cell>
          <cell r="G118">
            <v>1</v>
          </cell>
          <cell r="H118" t="str">
            <v>sqm</v>
          </cell>
          <cell r="I118">
            <v>29</v>
          </cell>
        </row>
        <row r="119">
          <cell r="B119">
            <v>564</v>
          </cell>
          <cell r="D119" t="str">
            <v>b</v>
          </cell>
          <cell r="F119" t="str">
            <v>50 mm</v>
          </cell>
          <cell r="G119">
            <v>1</v>
          </cell>
          <cell r="H119" t="str">
            <v>sqm</v>
          </cell>
          <cell r="I119">
            <v>31</v>
          </cell>
        </row>
        <row r="120">
          <cell r="B120">
            <v>565</v>
          </cell>
          <cell r="D120" t="str">
            <v>c</v>
          </cell>
          <cell r="F120" t="str">
            <v>75 mm</v>
          </cell>
          <cell r="G120">
            <v>1</v>
          </cell>
          <cell r="H120" t="str">
            <v>sqm</v>
          </cell>
          <cell r="I120">
            <v>34</v>
          </cell>
        </row>
        <row r="121">
          <cell r="B121">
            <v>566</v>
          </cell>
          <cell r="D121" t="str">
            <v>d</v>
          </cell>
          <cell r="F121" t="str">
            <v>100 mm</v>
          </cell>
          <cell r="G121">
            <v>1</v>
          </cell>
          <cell r="H121" t="str">
            <v>sqm</v>
          </cell>
          <cell r="I121">
            <v>36</v>
          </cell>
        </row>
        <row r="122">
          <cell r="B122">
            <v>570</v>
          </cell>
          <cell r="C122">
            <v>52</v>
          </cell>
          <cell r="F122" t="str">
            <v>Picking 50mm to 100mm old metalled surface and sectioning</v>
          </cell>
          <cell r="G122">
            <v>10</v>
          </cell>
          <cell r="H122" t="str">
            <v>sqm</v>
          </cell>
          <cell r="I122">
            <v>10</v>
          </cell>
        </row>
        <row r="123">
          <cell r="B123">
            <v>571</v>
          </cell>
          <cell r="C123">
            <v>53</v>
          </cell>
          <cell r="F123" t="str">
            <v>Picking gravelled surface 25mm deep and levelling and sectioning</v>
          </cell>
          <cell r="G123">
            <v>10</v>
          </cell>
          <cell r="H123" t="str">
            <v>sqm</v>
          </cell>
          <cell r="I123">
            <v>2.5</v>
          </cell>
        </row>
        <row r="124">
          <cell r="B124">
            <v>572</v>
          </cell>
          <cell r="C124">
            <v>54</v>
          </cell>
          <cell r="F124" t="str">
            <v>Picking existing BT survace and removal of chips</v>
          </cell>
          <cell r="G124">
            <v>10</v>
          </cell>
          <cell r="H124" t="str">
            <v>sqm</v>
          </cell>
          <cell r="I124">
            <v>9.5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gen_abst"/>
      <sheetName val="report"/>
      <sheetName val="trialpit"/>
      <sheetName val="abstract"/>
      <sheetName val="detailed"/>
      <sheetName val="data_new"/>
      <sheetName val="lead-st"/>
      <sheetName val="v"/>
      <sheetName val="r"/>
      <sheetName val="l"/>
    </sheetNames>
    <sheetDataSet>
      <sheetData sheetId="8">
        <row r="7">
          <cell r="F7">
            <v>91</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s>
    <sheetDataSet>
      <sheetData sheetId="4">
        <row r="2">
          <cell r="F2">
            <v>100</v>
          </cell>
        </row>
        <row r="3">
          <cell r="F3">
            <v>90</v>
          </cell>
        </row>
        <row r="4">
          <cell r="F4">
            <v>65</v>
          </cell>
        </row>
        <row r="29">
          <cell r="F29">
            <v>44</v>
          </cell>
        </row>
        <row r="30">
          <cell r="F30">
            <v>0.25</v>
          </cell>
        </row>
        <row r="48">
          <cell r="F48">
            <v>10</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t="str">
            <v>Input Rate</v>
          </cell>
        </row>
        <row r="13">
          <cell r="G13" t="str">
            <v>Input Rate</v>
          </cell>
        </row>
      </sheetData>
      <sheetData sheetId="3">
        <row r="5">
          <cell r="D5">
            <v>137</v>
          </cell>
        </row>
        <row r="19">
          <cell r="D19">
            <v>156</v>
          </cell>
        </row>
      </sheetData>
      <sheetData sheetId="4">
        <row r="47">
          <cell r="D47" t="str">
            <v>Input Rate</v>
          </cell>
        </row>
        <row r="51">
          <cell r="D51">
            <v>2400</v>
          </cell>
        </row>
        <row r="70">
          <cell r="D70" t="str">
            <v>Input Rate</v>
          </cell>
        </row>
        <row r="79">
          <cell r="D79" t="str">
            <v>Input Rate</v>
          </cell>
        </row>
        <row r="126">
          <cell r="D126" t="str">
            <v>Input Rate</v>
          </cell>
        </row>
        <row r="129">
          <cell r="D129">
            <v>27000</v>
          </cell>
        </row>
        <row r="130">
          <cell r="D130">
            <v>26000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_F1_0104"/>
      <sheetName val="_F1_0105"/>
      <sheetName val="_2A_0104"/>
      <sheetName val="_2A_0105"/>
      <sheetName val="_2B_0104"/>
      <sheetName val="_2B_0105"/>
      <sheetName val="_F4_0104"/>
      <sheetName val="_F4_010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ume Pipes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I15"/>
  <sheetViews>
    <sheetView zoomScalePageLayoutView="0" workbookViewId="0" topLeftCell="A1">
      <selection activeCell="E13" sqref="E13"/>
    </sheetView>
  </sheetViews>
  <sheetFormatPr defaultColWidth="9.140625" defaultRowHeight="12.75"/>
  <cols>
    <col min="2" max="2" width="12.00390625" style="0" customWidth="1"/>
    <col min="3" max="3" width="19.8515625" style="0" customWidth="1"/>
  </cols>
  <sheetData>
    <row r="1" ht="48" customHeight="1"/>
    <row r="2" ht="48" customHeight="1"/>
    <row r="3" ht="48" customHeight="1"/>
    <row r="4" ht="15">
      <c r="D4" s="118" t="s">
        <v>172</v>
      </c>
    </row>
    <row r="5" ht="15">
      <c r="D5" s="118" t="s">
        <v>173</v>
      </c>
    </row>
    <row r="6" ht="15">
      <c r="D6" s="118" t="s">
        <v>174</v>
      </c>
    </row>
    <row r="7" spans="2:6" ht="86.25" customHeight="1">
      <c r="B7" s="84" t="s">
        <v>170</v>
      </c>
      <c r="C7" s="9"/>
      <c r="D7" s="9"/>
      <c r="E7" s="9"/>
      <c r="F7" s="9"/>
    </row>
    <row r="8" spans="2:9" ht="48" customHeight="1">
      <c r="B8" s="45" t="s">
        <v>31</v>
      </c>
      <c r="C8" s="242" t="str">
        <f>CONCATENATE("Providing CC road in ",C11," H/o ",C12)</f>
        <v>Providing CC road in Reddivaripalle  H/o Vepurikota</v>
      </c>
      <c r="D8" s="242"/>
      <c r="E8" s="242"/>
      <c r="F8" s="242"/>
      <c r="G8" s="242"/>
      <c r="H8" s="45"/>
      <c r="I8" s="45"/>
    </row>
    <row r="9" spans="2:3" ht="36" customHeight="1">
      <c r="B9" s="45" t="s">
        <v>35</v>
      </c>
      <c r="C9" s="188" t="s">
        <v>236</v>
      </c>
    </row>
    <row r="10" spans="2:9" ht="36" customHeight="1">
      <c r="B10" s="45" t="s">
        <v>44</v>
      </c>
      <c r="C10" s="189">
        <v>200000</v>
      </c>
      <c r="D10" s="46"/>
      <c r="E10" s="46"/>
      <c r="F10" s="46"/>
      <c r="G10" s="46"/>
      <c r="H10" s="46"/>
      <c r="I10" s="46"/>
    </row>
    <row r="11" spans="2:9" ht="36" customHeight="1">
      <c r="B11" s="45" t="s">
        <v>202</v>
      </c>
      <c r="C11" s="189" t="s">
        <v>238</v>
      </c>
      <c r="D11" s="46"/>
      <c r="E11" s="46"/>
      <c r="F11" s="46"/>
      <c r="G11" s="46"/>
      <c r="H11" s="46"/>
      <c r="I11" s="46"/>
    </row>
    <row r="12" spans="2:9" ht="36" customHeight="1">
      <c r="B12" s="45" t="s">
        <v>203</v>
      </c>
      <c r="C12" s="189" t="s">
        <v>237</v>
      </c>
      <c r="D12" s="46"/>
      <c r="E12" s="46"/>
      <c r="F12" s="46"/>
      <c r="G12" s="46"/>
      <c r="H12" s="46"/>
      <c r="I12" s="46"/>
    </row>
    <row r="13" spans="2:3" ht="36" customHeight="1">
      <c r="B13" s="45" t="s">
        <v>36</v>
      </c>
      <c r="C13" s="188" t="s">
        <v>187</v>
      </c>
    </row>
    <row r="14" spans="2:3" ht="33" customHeight="1">
      <c r="B14" s="45" t="s">
        <v>87</v>
      </c>
      <c r="C14" s="45" t="s">
        <v>88</v>
      </c>
    </row>
    <row r="15" spans="2:3" ht="35.25" customHeight="1">
      <c r="B15" s="45" t="s">
        <v>183</v>
      </c>
      <c r="C15" s="45" t="s">
        <v>184</v>
      </c>
    </row>
  </sheetData>
  <sheetProtection/>
  <mergeCells count="1">
    <mergeCell ref="C8:G8"/>
  </mergeCells>
  <printOptions horizontalCentered="1"/>
  <pageMargins left="0" right="0" top="0.984251968503937" bottom="0.511811023622047" header="0.511811023622047" footer="0.511811023622047"/>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54"/>
  <sheetViews>
    <sheetView zoomScalePageLayoutView="0" workbookViewId="0" topLeftCell="A1">
      <selection activeCell="D6" sqref="D6"/>
    </sheetView>
  </sheetViews>
  <sheetFormatPr defaultColWidth="9.140625" defaultRowHeight="12.75"/>
  <sheetData>
    <row r="1" spans="1:12" ht="18">
      <c r="A1" s="3"/>
      <c r="B1" s="87"/>
      <c r="C1" s="87"/>
      <c r="D1" s="87"/>
      <c r="E1" s="87"/>
      <c r="F1" s="17" t="s">
        <v>91</v>
      </c>
      <c r="G1" s="87"/>
      <c r="H1" s="87"/>
      <c r="I1" s="87"/>
      <c r="J1" s="87"/>
      <c r="K1" s="87"/>
      <c r="L1" s="87"/>
    </row>
    <row r="2" spans="1:12" ht="18" customHeight="1">
      <c r="A2" s="12" t="s">
        <v>92</v>
      </c>
      <c r="B2" s="12"/>
      <c r="C2" s="12"/>
      <c r="D2" s="12"/>
      <c r="E2" s="12"/>
      <c r="F2" s="12"/>
      <c r="G2" s="12"/>
      <c r="H2" s="12"/>
      <c r="I2" s="12"/>
      <c r="J2" s="56"/>
      <c r="K2" s="56"/>
      <c r="L2" s="87"/>
    </row>
    <row r="3" spans="1:12" ht="18" customHeight="1">
      <c r="A3" s="12" t="s">
        <v>93</v>
      </c>
      <c r="B3" s="12"/>
      <c r="C3" s="12"/>
      <c r="D3" s="12"/>
      <c r="E3" s="12"/>
      <c r="F3" s="12"/>
      <c r="G3" s="12"/>
      <c r="H3" s="88" t="s">
        <v>94</v>
      </c>
      <c r="I3" s="88" t="s">
        <v>95</v>
      </c>
      <c r="J3" s="88" t="s">
        <v>94</v>
      </c>
      <c r="K3" s="88" t="s">
        <v>95</v>
      </c>
      <c r="L3" s="87"/>
    </row>
    <row r="4" spans="1:12" ht="26.25" customHeight="1">
      <c r="A4" s="12" t="s">
        <v>96</v>
      </c>
      <c r="B4" s="12"/>
      <c r="C4" s="12"/>
      <c r="D4" s="12"/>
      <c r="E4" s="12"/>
      <c r="F4" s="12"/>
      <c r="G4" s="12"/>
      <c r="H4" s="264"/>
      <c r="I4" s="264"/>
      <c r="J4" s="264"/>
      <c r="K4" s="264"/>
      <c r="L4" s="87"/>
    </row>
    <row r="5" spans="1:12" ht="26.25" customHeight="1">
      <c r="A5" s="12" t="s">
        <v>97</v>
      </c>
      <c r="B5" s="12"/>
      <c r="C5" s="12"/>
      <c r="D5" s="12"/>
      <c r="E5" s="12"/>
      <c r="F5" s="12"/>
      <c r="G5" s="12"/>
      <c r="H5" s="265"/>
      <c r="I5" s="265"/>
      <c r="J5" s="265"/>
      <c r="K5" s="265"/>
      <c r="L5" s="87"/>
    </row>
    <row r="6" spans="1:12" ht="26.25" customHeight="1">
      <c r="A6" s="12" t="s">
        <v>98</v>
      </c>
      <c r="B6" s="12"/>
      <c r="C6" s="12"/>
      <c r="D6" s="12"/>
      <c r="E6" s="12" t="s">
        <v>99</v>
      </c>
      <c r="F6" s="12"/>
      <c r="G6" s="12"/>
      <c r="H6" s="266"/>
      <c r="I6" s="266"/>
      <c r="J6" s="266"/>
      <c r="K6" s="266"/>
      <c r="L6" s="87"/>
    </row>
    <row r="7" spans="1:12" ht="26.25" customHeight="1">
      <c r="A7" s="12"/>
      <c r="B7" s="12"/>
      <c r="C7" s="12"/>
      <c r="D7" s="12"/>
      <c r="E7" s="12" t="s">
        <v>100</v>
      </c>
      <c r="F7" s="12"/>
      <c r="G7" s="12"/>
      <c r="H7" s="264"/>
      <c r="I7" s="264"/>
      <c r="J7" s="264"/>
      <c r="K7" s="264"/>
      <c r="L7" s="87"/>
    </row>
    <row r="8" spans="1:12" ht="26.25" customHeight="1">
      <c r="A8" s="12"/>
      <c r="B8" s="12"/>
      <c r="C8" s="12"/>
      <c r="D8" s="12"/>
      <c r="E8" s="12" t="s">
        <v>101</v>
      </c>
      <c r="F8" s="12"/>
      <c r="G8" s="12"/>
      <c r="H8" s="266"/>
      <c r="I8" s="266"/>
      <c r="J8" s="266"/>
      <c r="K8" s="266"/>
      <c r="L8" s="87"/>
    </row>
    <row r="9" spans="1:12" ht="18" customHeight="1">
      <c r="A9" s="67"/>
      <c r="B9" s="67"/>
      <c r="C9" s="67"/>
      <c r="D9" s="67"/>
      <c r="E9" s="67"/>
      <c r="F9" s="67" t="s">
        <v>102</v>
      </c>
      <c r="G9" s="67"/>
      <c r="H9" s="89"/>
      <c r="I9" s="67"/>
      <c r="J9" s="89"/>
      <c r="K9" s="67"/>
      <c r="L9" s="87"/>
    </row>
    <row r="10" spans="1:12" ht="18" customHeight="1">
      <c r="A10" s="56"/>
      <c r="B10" s="56"/>
      <c r="C10" s="56"/>
      <c r="D10" s="56"/>
      <c r="E10" s="56"/>
      <c r="F10" s="56"/>
      <c r="G10" s="56"/>
      <c r="H10" s="56"/>
      <c r="I10" s="56"/>
      <c r="J10" s="56"/>
      <c r="K10" s="56"/>
      <c r="L10" s="87"/>
    </row>
    <row r="11" spans="1:12" ht="18" customHeight="1">
      <c r="A11" s="12" t="s">
        <v>103</v>
      </c>
      <c r="B11" s="12"/>
      <c r="C11" s="12"/>
      <c r="D11" s="88"/>
      <c r="E11" s="88"/>
      <c r="F11" s="12"/>
      <c r="G11" s="12"/>
      <c r="H11" s="12"/>
      <c r="I11" s="12"/>
      <c r="J11" s="12"/>
      <c r="K11" s="12"/>
      <c r="L11" s="87"/>
    </row>
    <row r="12" spans="1:12" ht="18" customHeight="1">
      <c r="A12" s="12" t="s">
        <v>104</v>
      </c>
      <c r="B12" s="12"/>
      <c r="C12" s="12"/>
      <c r="D12" s="88"/>
      <c r="E12" s="88"/>
      <c r="F12" s="12"/>
      <c r="G12" s="12"/>
      <c r="H12" s="12"/>
      <c r="I12" s="12"/>
      <c r="J12" s="12"/>
      <c r="K12" s="12"/>
      <c r="L12" s="87"/>
    </row>
    <row r="13" spans="1:12" ht="18" customHeight="1">
      <c r="A13" s="12" t="s">
        <v>105</v>
      </c>
      <c r="B13" s="12"/>
      <c r="C13" s="12"/>
      <c r="D13" s="88"/>
      <c r="E13" s="88"/>
      <c r="F13" s="12"/>
      <c r="G13" s="12"/>
      <c r="H13" s="12"/>
      <c r="I13" s="12"/>
      <c r="J13" s="12"/>
      <c r="K13" s="12"/>
      <c r="L13" s="87"/>
    </row>
    <row r="14" spans="1:11" ht="18" customHeight="1">
      <c r="A14" s="67"/>
      <c r="B14" s="67" t="s">
        <v>106</v>
      </c>
      <c r="C14" s="90"/>
      <c r="D14" s="90"/>
      <c r="E14" s="90"/>
      <c r="F14" s="67"/>
      <c r="G14" s="67"/>
      <c r="H14" s="67"/>
      <c r="I14" s="67"/>
      <c r="J14" s="67"/>
      <c r="K14" s="67"/>
    </row>
    <row r="15" spans="1:11" ht="18" customHeight="1">
      <c r="A15" s="12"/>
      <c r="B15" s="12"/>
      <c r="C15" s="12"/>
      <c r="D15" s="12"/>
      <c r="E15" s="12" t="s">
        <v>107</v>
      </c>
      <c r="F15" s="12"/>
      <c r="G15" s="12"/>
      <c r="H15" s="12"/>
      <c r="I15" s="12"/>
      <c r="J15" s="12"/>
      <c r="K15" s="12"/>
    </row>
    <row r="16" spans="1:11" ht="18" customHeight="1">
      <c r="A16" s="12"/>
      <c r="B16" s="12"/>
      <c r="C16" s="12"/>
      <c r="D16" s="12"/>
      <c r="E16" s="67"/>
      <c r="F16" s="67"/>
      <c r="G16" s="67"/>
      <c r="H16" s="67"/>
      <c r="I16" s="67"/>
      <c r="J16" s="67"/>
      <c r="K16" s="67"/>
    </row>
    <row r="17" spans="1:11" ht="18" customHeight="1">
      <c r="A17" s="12"/>
      <c r="B17" s="12"/>
      <c r="C17" s="12"/>
      <c r="D17" s="12"/>
      <c r="E17" s="91"/>
      <c r="F17" s="91"/>
      <c r="G17" s="91"/>
      <c r="H17" s="91"/>
      <c r="I17" s="91"/>
      <c r="J17" s="91"/>
      <c r="K17" s="91"/>
    </row>
    <row r="18" spans="1:11" ht="18" customHeight="1">
      <c r="A18" s="12"/>
      <c r="B18" s="12"/>
      <c r="C18" s="12"/>
      <c r="D18" s="12"/>
      <c r="E18" s="12"/>
      <c r="F18" s="12"/>
      <c r="G18" s="12"/>
      <c r="H18" s="12"/>
      <c r="I18" s="12"/>
      <c r="J18" s="12"/>
      <c r="K18" s="12"/>
    </row>
    <row r="19" spans="1:11" ht="18" customHeight="1">
      <c r="A19" s="12"/>
      <c r="B19" s="12"/>
      <c r="C19" s="12"/>
      <c r="D19" s="12"/>
      <c r="E19" s="12" t="s">
        <v>108</v>
      </c>
      <c r="F19" s="12"/>
      <c r="G19" s="12"/>
      <c r="H19" s="12"/>
      <c r="I19" s="12"/>
      <c r="J19" s="12"/>
      <c r="K19" s="12"/>
    </row>
    <row r="20" spans="1:11" ht="18" customHeight="1">
      <c r="A20" s="12"/>
      <c r="B20" s="12"/>
      <c r="C20" s="12"/>
      <c r="D20" s="12"/>
      <c r="E20" s="67"/>
      <c r="F20" s="67"/>
      <c r="G20" s="67"/>
      <c r="H20" s="67"/>
      <c r="I20" s="67"/>
      <c r="J20" s="67"/>
      <c r="K20" s="67"/>
    </row>
    <row r="21" spans="1:11" ht="18" customHeight="1">
      <c r="A21" s="261" t="s">
        <v>109</v>
      </c>
      <c r="B21" s="261"/>
      <c r="C21" s="261" t="s">
        <v>110</v>
      </c>
      <c r="D21" s="261"/>
      <c r="E21" s="91"/>
      <c r="F21" s="91"/>
      <c r="G21" s="91"/>
      <c r="H21" s="91"/>
      <c r="I21" s="91"/>
      <c r="J21" s="91"/>
      <c r="K21" s="91"/>
    </row>
    <row r="22" spans="1:11" ht="18" customHeight="1">
      <c r="A22" s="261" t="s">
        <v>111</v>
      </c>
      <c r="B22" s="261"/>
      <c r="C22" s="261" t="s">
        <v>112</v>
      </c>
      <c r="D22" s="261"/>
      <c r="E22" s="91"/>
      <c r="F22" s="91"/>
      <c r="G22" s="91"/>
      <c r="H22" s="91"/>
      <c r="I22" s="91"/>
      <c r="J22" s="91"/>
      <c r="K22" s="91"/>
    </row>
    <row r="23" spans="1:11" ht="18" customHeight="1">
      <c r="A23" s="12"/>
      <c r="B23" s="12"/>
      <c r="C23" s="12"/>
      <c r="D23" s="12"/>
      <c r="E23" s="12" t="s">
        <v>113</v>
      </c>
      <c r="F23" s="12"/>
      <c r="G23" s="12"/>
      <c r="H23" s="12"/>
      <c r="I23" s="12"/>
      <c r="J23" s="12" t="s">
        <v>114</v>
      </c>
      <c r="K23" s="12"/>
    </row>
    <row r="24" spans="1:11" ht="18" customHeight="1">
      <c r="A24" s="67"/>
      <c r="B24" s="67"/>
      <c r="C24" s="67"/>
      <c r="D24" s="67"/>
      <c r="E24" s="67" t="s">
        <v>115</v>
      </c>
      <c r="F24" s="67"/>
      <c r="G24" s="67"/>
      <c r="H24" s="67"/>
      <c r="I24" s="67"/>
      <c r="J24" s="67"/>
      <c r="K24" s="67"/>
    </row>
    <row r="25" spans="1:11" ht="18" customHeight="1">
      <c r="A25" s="12"/>
      <c r="B25" s="12"/>
      <c r="C25" s="12"/>
      <c r="D25" s="12"/>
      <c r="E25" s="12" t="s">
        <v>116</v>
      </c>
      <c r="F25" s="12"/>
      <c r="G25" s="12"/>
      <c r="H25" s="12"/>
      <c r="I25" s="12"/>
      <c r="J25" s="12"/>
      <c r="K25" s="12"/>
    </row>
    <row r="26" spans="1:11" ht="18" customHeight="1">
      <c r="A26" s="12"/>
      <c r="B26" s="12"/>
      <c r="C26" s="12"/>
      <c r="D26" s="12"/>
      <c r="E26" s="12" t="s">
        <v>117</v>
      </c>
      <c r="F26" s="12"/>
      <c r="G26" s="12"/>
      <c r="H26" s="12"/>
      <c r="I26" s="12"/>
      <c r="J26" s="12"/>
      <c r="K26" s="12"/>
    </row>
    <row r="27" spans="1:11" ht="18" customHeight="1">
      <c r="A27" s="12"/>
      <c r="B27" s="12"/>
      <c r="C27" s="12"/>
      <c r="D27" s="12"/>
      <c r="E27" s="12" t="s">
        <v>118</v>
      </c>
      <c r="F27" s="12"/>
      <c r="G27" s="12"/>
      <c r="H27" s="12"/>
      <c r="I27" s="12"/>
      <c r="J27" s="12"/>
      <c r="K27" s="12"/>
    </row>
    <row r="28" spans="1:11" ht="18" customHeight="1">
      <c r="A28" s="12"/>
      <c r="B28" s="12" t="s">
        <v>113</v>
      </c>
      <c r="C28" s="12"/>
      <c r="D28" s="12"/>
      <c r="E28" s="12"/>
      <c r="F28" s="12"/>
      <c r="G28" s="12"/>
      <c r="H28" s="12"/>
      <c r="I28" s="12" t="s">
        <v>119</v>
      </c>
      <c r="J28" s="12"/>
      <c r="K28" s="12"/>
    </row>
    <row r="29" spans="1:11" ht="12.75">
      <c r="A29" s="262" t="s">
        <v>120</v>
      </c>
      <c r="B29" s="262"/>
      <c r="C29" s="262"/>
      <c r="D29" s="262"/>
      <c r="E29" s="262"/>
      <c r="F29" s="262"/>
      <c r="G29" s="262"/>
      <c r="H29" s="262"/>
      <c r="I29" s="262"/>
      <c r="J29" s="262"/>
      <c r="K29" s="262"/>
    </row>
    <row r="30" spans="1:11" ht="15">
      <c r="A30" s="263" t="s">
        <v>121</v>
      </c>
      <c r="B30" s="263"/>
      <c r="C30" s="263"/>
      <c r="D30" s="263"/>
      <c r="E30" s="263"/>
      <c r="F30" s="263"/>
      <c r="G30" s="263"/>
      <c r="H30" s="263"/>
      <c r="I30" s="263"/>
      <c r="J30" s="263"/>
      <c r="K30" s="263"/>
    </row>
    <row r="31" spans="1:11" ht="11.25" customHeight="1">
      <c r="A31" s="87"/>
      <c r="B31" s="87" t="s">
        <v>122</v>
      </c>
      <c r="C31" s="12"/>
      <c r="D31" s="12"/>
      <c r="E31" s="12"/>
      <c r="F31" s="12"/>
      <c r="G31" s="12"/>
      <c r="I31" s="87"/>
      <c r="J31" s="87"/>
      <c r="K31" s="87"/>
    </row>
    <row r="32" spans="1:11" ht="11.25" customHeight="1">
      <c r="A32" s="87" t="s">
        <v>123</v>
      </c>
      <c r="B32" s="87"/>
      <c r="C32" s="12"/>
      <c r="D32" s="12"/>
      <c r="E32" s="12"/>
      <c r="F32" s="12"/>
      <c r="G32" s="12"/>
      <c r="I32" s="87"/>
      <c r="J32" s="87"/>
      <c r="K32" s="87"/>
    </row>
    <row r="33" spans="1:11" ht="11.25" customHeight="1">
      <c r="A33" s="87"/>
      <c r="B33" s="87" t="s">
        <v>124</v>
      </c>
      <c r="C33" s="12"/>
      <c r="D33" s="12"/>
      <c r="E33" s="12"/>
      <c r="F33" s="12"/>
      <c r="G33" s="12"/>
      <c r="I33" s="87"/>
      <c r="J33" s="87"/>
      <c r="K33" s="87"/>
    </row>
    <row r="34" spans="1:11" ht="11.25" customHeight="1">
      <c r="A34" s="87" t="s">
        <v>125</v>
      </c>
      <c r="B34" s="87"/>
      <c r="C34" s="12"/>
      <c r="D34" s="12"/>
      <c r="E34" s="12"/>
      <c r="F34" s="12"/>
      <c r="G34" s="12"/>
      <c r="I34" s="87"/>
      <c r="J34" s="87"/>
      <c r="K34" s="87"/>
    </row>
    <row r="35" spans="1:11" ht="11.25" customHeight="1">
      <c r="A35" s="87" t="s">
        <v>126</v>
      </c>
      <c r="B35" s="87"/>
      <c r="C35" s="12"/>
      <c r="D35" s="12"/>
      <c r="E35" s="12"/>
      <c r="F35" s="12"/>
      <c r="G35" s="12"/>
      <c r="I35" s="87"/>
      <c r="J35" s="87"/>
      <c r="K35" s="87"/>
    </row>
    <row r="36" spans="1:11" ht="11.25" customHeight="1">
      <c r="A36" s="87" t="s">
        <v>127</v>
      </c>
      <c r="B36" s="87"/>
      <c r="C36" s="12"/>
      <c r="D36" s="12"/>
      <c r="E36" s="12"/>
      <c r="F36" s="12"/>
      <c r="G36" s="12"/>
      <c r="I36" s="87"/>
      <c r="J36" s="87"/>
      <c r="K36" s="87"/>
    </row>
    <row r="37" spans="1:11" ht="11.25" customHeight="1">
      <c r="A37" s="87" t="s">
        <v>128</v>
      </c>
      <c r="B37" s="87"/>
      <c r="C37" s="12"/>
      <c r="D37" s="12"/>
      <c r="E37" s="12"/>
      <c r="F37" s="12"/>
      <c r="G37" s="12"/>
      <c r="I37" s="87"/>
      <c r="J37" s="87"/>
      <c r="K37" s="87"/>
    </row>
    <row r="38" spans="1:11" ht="11.25" customHeight="1">
      <c r="A38" s="87"/>
      <c r="B38" s="94" t="s">
        <v>129</v>
      </c>
      <c r="C38" s="93"/>
      <c r="D38" s="93"/>
      <c r="E38" s="93"/>
      <c r="F38" s="93"/>
      <c r="G38" s="93"/>
      <c r="I38" s="94"/>
      <c r="J38" s="94"/>
      <c r="K38" s="94"/>
    </row>
    <row r="39" spans="1:11" ht="11.25" customHeight="1">
      <c r="A39" s="87" t="s">
        <v>130</v>
      </c>
      <c r="B39" s="87"/>
      <c r="C39" s="12"/>
      <c r="D39" s="12"/>
      <c r="E39" s="12"/>
      <c r="F39" s="12"/>
      <c r="G39" s="12"/>
      <c r="I39" s="87"/>
      <c r="J39" s="87"/>
      <c r="K39" s="87"/>
    </row>
    <row r="40" spans="1:11" ht="11.25" customHeight="1">
      <c r="A40" s="87"/>
      <c r="B40" s="87" t="s">
        <v>131</v>
      </c>
      <c r="C40" s="12"/>
      <c r="D40" s="12"/>
      <c r="E40" s="12"/>
      <c r="F40" s="12"/>
      <c r="G40" s="12"/>
      <c r="I40" s="87"/>
      <c r="J40" s="87"/>
      <c r="K40" s="87"/>
    </row>
    <row r="41" spans="1:11" ht="11.25" customHeight="1">
      <c r="A41" s="87" t="s">
        <v>132</v>
      </c>
      <c r="B41" s="87"/>
      <c r="C41" s="12"/>
      <c r="D41" s="12"/>
      <c r="E41" s="12"/>
      <c r="F41" s="12"/>
      <c r="G41" s="12"/>
      <c r="I41" s="87"/>
      <c r="J41" s="87"/>
      <c r="K41" s="87"/>
    </row>
    <row r="42" spans="1:11" ht="11.25" customHeight="1">
      <c r="A42" s="87"/>
      <c r="B42" s="87" t="s">
        <v>133</v>
      </c>
      <c r="C42" s="12"/>
      <c r="D42" s="12"/>
      <c r="E42" s="12"/>
      <c r="F42" s="12"/>
      <c r="G42" s="12"/>
      <c r="I42" s="87"/>
      <c r="J42" s="87"/>
      <c r="K42" s="87"/>
    </row>
    <row r="43" spans="1:11" ht="11.25" customHeight="1">
      <c r="A43" s="87" t="s">
        <v>134</v>
      </c>
      <c r="B43" s="87"/>
      <c r="C43" s="12"/>
      <c r="D43" s="12"/>
      <c r="E43" s="12"/>
      <c r="F43" s="12"/>
      <c r="G43" s="12"/>
      <c r="I43" s="87"/>
      <c r="J43" s="87"/>
      <c r="K43" s="87"/>
    </row>
    <row r="44" spans="1:11" ht="11.25" customHeight="1">
      <c r="A44" s="87"/>
      <c r="B44" s="87" t="s">
        <v>135</v>
      </c>
      <c r="C44" s="12"/>
      <c r="D44" s="12"/>
      <c r="E44" s="12"/>
      <c r="F44" s="12"/>
      <c r="G44" s="12"/>
      <c r="I44" s="87"/>
      <c r="J44" s="87"/>
      <c r="K44" s="87"/>
    </row>
    <row r="45" spans="1:11" ht="11.25" customHeight="1">
      <c r="A45" s="87" t="s">
        <v>136</v>
      </c>
      <c r="B45" s="87"/>
      <c r="C45" s="12"/>
      <c r="D45" s="12"/>
      <c r="E45" s="12"/>
      <c r="F45" s="12"/>
      <c r="G45" s="12"/>
      <c r="I45" s="87"/>
      <c r="J45" s="87"/>
      <c r="K45" s="87"/>
    </row>
    <row r="46" spans="1:11" ht="11.25" customHeight="1">
      <c r="A46" s="87"/>
      <c r="B46" s="87" t="s">
        <v>137</v>
      </c>
      <c r="C46" s="12"/>
      <c r="D46" s="12"/>
      <c r="E46" s="12"/>
      <c r="F46" s="12"/>
      <c r="G46" s="12"/>
      <c r="I46" s="87"/>
      <c r="J46" s="87"/>
      <c r="K46" s="87"/>
    </row>
    <row r="47" spans="1:11" ht="11.25" customHeight="1">
      <c r="A47" s="87" t="s">
        <v>138</v>
      </c>
      <c r="B47" s="87"/>
      <c r="C47" s="12"/>
      <c r="D47" s="12"/>
      <c r="E47" s="12"/>
      <c r="F47" s="12"/>
      <c r="G47" s="12"/>
      <c r="I47" s="87"/>
      <c r="J47" s="87"/>
      <c r="K47" s="87"/>
    </row>
    <row r="48" spans="1:11" ht="11.25" customHeight="1">
      <c r="A48" s="87" t="s">
        <v>139</v>
      </c>
      <c r="B48" s="87"/>
      <c r="C48" s="12"/>
      <c r="D48" s="12"/>
      <c r="E48" s="12"/>
      <c r="F48" s="12"/>
      <c r="G48" s="12"/>
      <c r="I48" s="87"/>
      <c r="J48" s="87"/>
      <c r="K48" s="87"/>
    </row>
    <row r="49" spans="1:11" ht="11.25" customHeight="1">
      <c r="A49" s="87" t="s">
        <v>140</v>
      </c>
      <c r="B49" s="87"/>
      <c r="C49" s="12"/>
      <c r="D49" s="12"/>
      <c r="E49" s="12"/>
      <c r="F49" s="12"/>
      <c r="G49" s="12"/>
      <c r="I49" s="87"/>
      <c r="J49" s="87"/>
      <c r="K49" s="87"/>
    </row>
    <row r="50" spans="1:11" ht="11.25" customHeight="1">
      <c r="A50" s="87" t="s">
        <v>141</v>
      </c>
      <c r="B50" s="87"/>
      <c r="C50" s="12"/>
      <c r="D50" s="12"/>
      <c r="E50" s="12"/>
      <c r="F50" s="12"/>
      <c r="G50" s="12"/>
      <c r="I50" s="87"/>
      <c r="J50" s="87"/>
      <c r="K50" s="87"/>
    </row>
    <row r="51" spans="1:11" ht="11.25" customHeight="1">
      <c r="A51" s="87"/>
      <c r="B51" s="87" t="s">
        <v>142</v>
      </c>
      <c r="C51" s="12"/>
      <c r="D51" s="12"/>
      <c r="E51" s="12"/>
      <c r="F51" s="12"/>
      <c r="G51" s="12"/>
      <c r="I51" s="87"/>
      <c r="J51" s="87"/>
      <c r="K51" s="87"/>
    </row>
    <row r="52" spans="1:11" ht="11.25" customHeight="1">
      <c r="A52" s="87" t="s">
        <v>143</v>
      </c>
      <c r="B52" s="87"/>
      <c r="C52" s="12"/>
      <c r="D52" s="12"/>
      <c r="E52" s="12"/>
      <c r="F52" s="12"/>
      <c r="G52" s="12"/>
      <c r="I52" s="87"/>
      <c r="J52" s="87"/>
      <c r="K52" s="87"/>
    </row>
    <row r="53" spans="1:11" ht="11.25" customHeight="1">
      <c r="A53" s="87" t="s">
        <v>144</v>
      </c>
      <c r="B53" s="87"/>
      <c r="C53" s="12"/>
      <c r="D53" s="12"/>
      <c r="E53" s="12"/>
      <c r="F53" s="12"/>
      <c r="G53" s="12"/>
      <c r="I53" s="87"/>
      <c r="J53" s="87"/>
      <c r="K53" s="87"/>
    </row>
    <row r="54" spans="1:11" ht="12.75">
      <c r="A54" s="87"/>
      <c r="B54" s="87"/>
      <c r="C54" s="87"/>
      <c r="D54" s="87"/>
      <c r="E54" s="87"/>
      <c r="F54" s="87"/>
      <c r="G54" s="87"/>
      <c r="H54" s="87"/>
      <c r="I54" s="87"/>
      <c r="J54" s="87"/>
      <c r="K54" s="87"/>
    </row>
  </sheetData>
  <sheetProtection/>
  <mergeCells count="14">
    <mergeCell ref="H4:H6"/>
    <mergeCell ref="I4:I6"/>
    <mergeCell ref="J4:J6"/>
    <mergeCell ref="K4:K6"/>
    <mergeCell ref="H7:H8"/>
    <mergeCell ref="I7:I8"/>
    <mergeCell ref="J7:J8"/>
    <mergeCell ref="K7:K8"/>
    <mergeCell ref="A21:B21"/>
    <mergeCell ref="C21:D21"/>
    <mergeCell ref="A22:B22"/>
    <mergeCell ref="C22:D22"/>
    <mergeCell ref="A29:K29"/>
    <mergeCell ref="A30:K30"/>
  </mergeCells>
  <printOptions horizontalCentered="1"/>
  <pageMargins left="0.1968503937007874" right="0" top="0.11811023622047245" bottom="0"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231"/>
  <sheetViews>
    <sheetView zoomScalePageLayoutView="0" workbookViewId="0" topLeftCell="A1">
      <selection activeCell="I13" sqref="I13"/>
    </sheetView>
  </sheetViews>
  <sheetFormatPr defaultColWidth="8.00390625" defaultRowHeight="12.75"/>
  <cols>
    <col min="1" max="1" width="6.28125" style="86" customWidth="1"/>
    <col min="2" max="2" width="12.28125" style="86" customWidth="1"/>
    <col min="3" max="3" width="13.00390625" style="86" customWidth="1"/>
    <col min="4" max="4" width="10.57421875" style="86" customWidth="1"/>
    <col min="5" max="16384" width="8.00390625" style="86" customWidth="1"/>
  </cols>
  <sheetData>
    <row r="1" spans="1:6" ht="45">
      <c r="A1" s="174" t="s">
        <v>212</v>
      </c>
      <c r="B1" s="174" t="s">
        <v>8</v>
      </c>
      <c r="C1" s="174" t="s">
        <v>177</v>
      </c>
      <c r="D1" s="174" t="s">
        <v>213</v>
      </c>
      <c r="F1" s="191" t="s">
        <v>231</v>
      </c>
    </row>
    <row r="2" spans="1:4" ht="18.75">
      <c r="A2" s="86">
        <v>1</v>
      </c>
      <c r="B2" s="175">
        <v>26.32</v>
      </c>
      <c r="C2" s="175">
        <v>25.35</v>
      </c>
      <c r="D2" s="175">
        <v>42.19</v>
      </c>
    </row>
    <row r="3" spans="1:4" ht="18.75">
      <c r="A3" s="86">
        <v>2</v>
      </c>
      <c r="B3" s="175">
        <v>36.84</v>
      </c>
      <c r="C3" s="175">
        <v>35.44</v>
      </c>
      <c r="D3" s="175">
        <v>59.04</v>
      </c>
    </row>
    <row r="4" spans="1:4" ht="18.75">
      <c r="A4" s="86">
        <v>3</v>
      </c>
      <c r="B4" s="175">
        <v>49.12</v>
      </c>
      <c r="C4" s="175">
        <v>49.12</v>
      </c>
      <c r="D4" s="175">
        <v>78.77</v>
      </c>
    </row>
    <row r="5" spans="1:4" ht="18.75">
      <c r="A5" s="86">
        <v>4</v>
      </c>
      <c r="B5" s="175">
        <v>59.65</v>
      </c>
      <c r="C5" s="175">
        <v>59.65</v>
      </c>
      <c r="D5" s="175">
        <v>95.61</v>
      </c>
    </row>
    <row r="6" spans="1:4" ht="18.75">
      <c r="A6" s="86">
        <v>5</v>
      </c>
      <c r="B6" s="175">
        <v>70.18</v>
      </c>
      <c r="C6" s="175">
        <v>70.18</v>
      </c>
      <c r="D6" s="175">
        <v>112.54</v>
      </c>
    </row>
    <row r="7" spans="1:4" ht="18.75">
      <c r="A7" s="86">
        <v>6</v>
      </c>
      <c r="B7" s="175">
        <v>80.7</v>
      </c>
      <c r="C7" s="175">
        <v>80.7</v>
      </c>
      <c r="D7" s="175">
        <v>129.39</v>
      </c>
    </row>
    <row r="8" spans="1:4" ht="18.75">
      <c r="A8" s="86">
        <v>7</v>
      </c>
      <c r="B8" s="175">
        <v>91.23</v>
      </c>
      <c r="C8" s="175">
        <v>91.23</v>
      </c>
      <c r="D8" s="175">
        <v>146.23</v>
      </c>
    </row>
    <row r="9" spans="1:4" ht="18.75">
      <c r="A9" s="86">
        <v>8</v>
      </c>
      <c r="B9" s="175">
        <v>101.75</v>
      </c>
      <c r="C9" s="175">
        <v>101.75</v>
      </c>
      <c r="D9" s="175">
        <v>163.07</v>
      </c>
    </row>
    <row r="10" spans="1:4" ht="18.75">
      <c r="A10" s="86">
        <v>9</v>
      </c>
      <c r="B10" s="175">
        <v>112.28</v>
      </c>
      <c r="C10" s="175">
        <v>112.28</v>
      </c>
      <c r="D10" s="175">
        <v>179.91</v>
      </c>
    </row>
    <row r="11" spans="1:4" ht="18.75">
      <c r="A11" s="86">
        <v>10</v>
      </c>
      <c r="B11" s="175">
        <v>122.81</v>
      </c>
      <c r="C11" s="175">
        <v>122.81</v>
      </c>
      <c r="D11" s="175">
        <v>196.75</v>
      </c>
    </row>
    <row r="12" spans="1:4" ht="18.75">
      <c r="A12" s="86">
        <v>11</v>
      </c>
      <c r="B12" s="175">
        <v>133.33</v>
      </c>
      <c r="C12" s="175">
        <v>133.33</v>
      </c>
      <c r="D12" s="175">
        <v>213.6</v>
      </c>
    </row>
    <row r="13" spans="1:4" ht="18.75">
      <c r="A13" s="86">
        <v>12</v>
      </c>
      <c r="B13" s="175">
        <v>143.86</v>
      </c>
      <c r="C13" s="175">
        <v>143.86</v>
      </c>
      <c r="D13" s="175">
        <v>230.44</v>
      </c>
    </row>
    <row r="14" spans="1:4" ht="18.75">
      <c r="A14" s="86">
        <v>13</v>
      </c>
      <c r="B14" s="175">
        <v>154.39</v>
      </c>
      <c r="C14" s="175">
        <v>154.39</v>
      </c>
      <c r="D14" s="175">
        <v>247.28</v>
      </c>
    </row>
    <row r="15" spans="1:4" ht="18.75">
      <c r="A15" s="86">
        <v>14</v>
      </c>
      <c r="B15" s="175">
        <v>164.91</v>
      </c>
      <c r="C15" s="175">
        <v>164.91</v>
      </c>
      <c r="D15" s="175">
        <v>264.12</v>
      </c>
    </row>
    <row r="16" spans="1:4" ht="18.75">
      <c r="A16" s="86">
        <v>15</v>
      </c>
      <c r="B16" s="175">
        <v>175.44</v>
      </c>
      <c r="C16" s="175">
        <v>175.44</v>
      </c>
      <c r="D16" s="175">
        <v>280.96</v>
      </c>
    </row>
    <row r="17" spans="1:4" ht="18.75">
      <c r="A17" s="86">
        <v>16</v>
      </c>
      <c r="B17" s="175">
        <v>185.96</v>
      </c>
      <c r="C17" s="175">
        <v>185.96</v>
      </c>
      <c r="D17" s="175">
        <v>297.81</v>
      </c>
    </row>
    <row r="18" spans="1:4" ht="18.75">
      <c r="A18" s="86">
        <v>17</v>
      </c>
      <c r="B18" s="175">
        <v>196.49</v>
      </c>
      <c r="C18" s="175">
        <v>196.49</v>
      </c>
      <c r="D18" s="175">
        <v>314.65</v>
      </c>
    </row>
    <row r="19" spans="1:4" ht="18.75">
      <c r="A19" s="86">
        <v>18</v>
      </c>
      <c r="B19" s="175">
        <v>207.02</v>
      </c>
      <c r="C19" s="175">
        <v>207.02</v>
      </c>
      <c r="D19" s="175">
        <v>331.49</v>
      </c>
    </row>
    <row r="20" spans="1:4" ht="18.75">
      <c r="A20" s="86">
        <v>19</v>
      </c>
      <c r="B20" s="175">
        <v>217.54</v>
      </c>
      <c r="C20" s="175">
        <v>217.54</v>
      </c>
      <c r="D20" s="175">
        <v>348.33</v>
      </c>
    </row>
    <row r="21" spans="1:4" ht="18.75">
      <c r="A21" s="86">
        <v>20</v>
      </c>
      <c r="B21" s="175">
        <v>228.07</v>
      </c>
      <c r="C21" s="175">
        <v>228.07</v>
      </c>
      <c r="D21" s="175">
        <v>365.18</v>
      </c>
    </row>
    <row r="22" spans="1:4" ht="18.75">
      <c r="A22" s="86">
        <v>21</v>
      </c>
      <c r="B22" s="175">
        <v>238.6</v>
      </c>
      <c r="C22" s="175">
        <v>238.6</v>
      </c>
      <c r="D22" s="175">
        <v>382.02</v>
      </c>
    </row>
    <row r="23" spans="1:4" ht="18.75">
      <c r="A23" s="86">
        <v>22</v>
      </c>
      <c r="B23" s="175">
        <v>249.12</v>
      </c>
      <c r="C23" s="175">
        <v>249.12</v>
      </c>
      <c r="D23" s="175">
        <v>398.86</v>
      </c>
    </row>
    <row r="24" spans="1:4" ht="18.75">
      <c r="A24" s="86">
        <v>23</v>
      </c>
      <c r="B24" s="175">
        <v>259.65</v>
      </c>
      <c r="C24" s="175">
        <v>259.65</v>
      </c>
      <c r="D24" s="175">
        <v>415.7</v>
      </c>
    </row>
    <row r="25" spans="1:4" ht="18.75">
      <c r="A25" s="86">
        <v>24</v>
      </c>
      <c r="B25" s="175">
        <v>270.18</v>
      </c>
      <c r="C25" s="175">
        <v>270.18</v>
      </c>
      <c r="D25" s="175">
        <v>432.54</v>
      </c>
    </row>
    <row r="26" spans="1:4" ht="18.75">
      <c r="A26" s="86">
        <v>25</v>
      </c>
      <c r="B26" s="175">
        <v>280.7</v>
      </c>
      <c r="C26" s="175">
        <v>280.7</v>
      </c>
      <c r="D26" s="175">
        <v>449.39</v>
      </c>
    </row>
    <row r="27" spans="1:4" ht="18.75">
      <c r="A27" s="86">
        <v>26</v>
      </c>
      <c r="B27" s="175">
        <v>291.23</v>
      </c>
      <c r="C27" s="175">
        <v>291.23</v>
      </c>
      <c r="D27" s="175">
        <v>466.23</v>
      </c>
    </row>
    <row r="28" spans="1:4" ht="18.75">
      <c r="A28" s="86">
        <v>27</v>
      </c>
      <c r="B28" s="175">
        <v>301.75</v>
      </c>
      <c r="C28" s="175">
        <v>301.75</v>
      </c>
      <c r="D28" s="175">
        <v>483.07</v>
      </c>
    </row>
    <row r="29" spans="1:4" ht="18.75">
      <c r="A29" s="86">
        <v>28</v>
      </c>
      <c r="B29" s="175">
        <v>312.28</v>
      </c>
      <c r="C29" s="175">
        <v>312.28</v>
      </c>
      <c r="D29" s="175">
        <v>499.91</v>
      </c>
    </row>
    <row r="30" spans="1:4" ht="18.75">
      <c r="A30" s="86">
        <v>29</v>
      </c>
      <c r="B30" s="175">
        <v>322.81</v>
      </c>
      <c r="C30" s="175">
        <v>322.81</v>
      </c>
      <c r="D30" s="175">
        <v>516.75</v>
      </c>
    </row>
    <row r="31" spans="1:4" ht="18.75">
      <c r="A31" s="86">
        <v>30</v>
      </c>
      <c r="B31" s="175">
        <v>333.33</v>
      </c>
      <c r="C31" s="175">
        <v>333.33</v>
      </c>
      <c r="D31" s="175">
        <v>533.6</v>
      </c>
    </row>
    <row r="32" spans="1:4" ht="18.75">
      <c r="A32" s="86">
        <v>31</v>
      </c>
      <c r="B32" s="175">
        <v>342.11</v>
      </c>
      <c r="C32" s="175">
        <v>342.11</v>
      </c>
      <c r="D32" s="175">
        <v>547.63</v>
      </c>
    </row>
    <row r="33" spans="1:4" ht="18.75">
      <c r="A33" s="86">
        <v>32</v>
      </c>
      <c r="B33" s="175">
        <v>350.88</v>
      </c>
      <c r="C33" s="175">
        <v>350.88</v>
      </c>
      <c r="D33" s="175">
        <v>561.67</v>
      </c>
    </row>
    <row r="34" spans="1:4" ht="18.75">
      <c r="A34" s="86">
        <v>33</v>
      </c>
      <c r="B34" s="175">
        <v>359.65</v>
      </c>
      <c r="C34" s="175">
        <v>359.65</v>
      </c>
      <c r="D34" s="175">
        <v>575.7</v>
      </c>
    </row>
    <row r="35" spans="1:4" ht="18.75">
      <c r="A35" s="86">
        <v>34</v>
      </c>
      <c r="B35" s="175">
        <v>368.42</v>
      </c>
      <c r="C35" s="175">
        <v>368.42</v>
      </c>
      <c r="D35" s="175">
        <v>589.74</v>
      </c>
    </row>
    <row r="36" spans="1:4" ht="18.75">
      <c r="A36" s="86">
        <v>35</v>
      </c>
      <c r="B36" s="175">
        <v>377.19</v>
      </c>
      <c r="C36" s="175">
        <v>377.19</v>
      </c>
      <c r="D36" s="175">
        <v>603.77</v>
      </c>
    </row>
    <row r="37" spans="1:4" ht="18.75">
      <c r="A37" s="86">
        <v>36</v>
      </c>
      <c r="B37" s="175">
        <v>385.96</v>
      </c>
      <c r="C37" s="175">
        <v>385.96</v>
      </c>
      <c r="D37" s="175">
        <v>617.81</v>
      </c>
    </row>
    <row r="38" spans="1:4" ht="18.75">
      <c r="A38" s="86">
        <v>37</v>
      </c>
      <c r="B38" s="175">
        <v>394.74</v>
      </c>
      <c r="C38" s="175">
        <v>394.74</v>
      </c>
      <c r="D38" s="175">
        <v>631.84</v>
      </c>
    </row>
    <row r="39" spans="1:4" ht="18.75">
      <c r="A39" s="86">
        <v>38</v>
      </c>
      <c r="B39" s="175">
        <v>403.51</v>
      </c>
      <c r="C39" s="175">
        <v>403.51</v>
      </c>
      <c r="D39" s="175">
        <v>645.88</v>
      </c>
    </row>
    <row r="40" spans="1:4" ht="18.75">
      <c r="A40" s="86">
        <v>39</v>
      </c>
      <c r="B40" s="175">
        <v>412.28</v>
      </c>
      <c r="C40" s="175">
        <v>412.28</v>
      </c>
      <c r="D40" s="175">
        <v>659.91</v>
      </c>
    </row>
    <row r="41" spans="1:4" ht="18.75">
      <c r="A41" s="86">
        <v>40</v>
      </c>
      <c r="B41" s="175">
        <v>421.05</v>
      </c>
      <c r="C41" s="175">
        <v>421.05</v>
      </c>
      <c r="D41" s="175">
        <v>673.95</v>
      </c>
    </row>
    <row r="42" spans="1:4" ht="18.75">
      <c r="A42" s="86">
        <v>41</v>
      </c>
      <c r="B42" s="175">
        <v>429.82</v>
      </c>
      <c r="C42" s="175">
        <v>429.82</v>
      </c>
      <c r="D42" s="175">
        <v>687.98</v>
      </c>
    </row>
    <row r="43" spans="1:4" ht="18.75">
      <c r="A43" s="86">
        <v>42</v>
      </c>
      <c r="B43" s="175">
        <v>438.6</v>
      </c>
      <c r="C43" s="175">
        <v>438.6</v>
      </c>
      <c r="D43" s="175">
        <v>702.02</v>
      </c>
    </row>
    <row r="44" spans="1:4" ht="18.75">
      <c r="A44" s="86">
        <v>43</v>
      </c>
      <c r="B44" s="175">
        <v>447.37</v>
      </c>
      <c r="C44" s="175">
        <v>447.37</v>
      </c>
      <c r="D44" s="175">
        <v>716.05</v>
      </c>
    </row>
    <row r="45" spans="1:4" ht="18.75">
      <c r="A45" s="86">
        <v>44</v>
      </c>
      <c r="B45" s="175">
        <v>456.14</v>
      </c>
      <c r="C45" s="175">
        <v>456.14</v>
      </c>
      <c r="D45" s="175">
        <v>730.09</v>
      </c>
    </row>
    <row r="46" spans="1:4" ht="18.75">
      <c r="A46" s="86">
        <v>45</v>
      </c>
      <c r="B46" s="175">
        <v>464.91</v>
      </c>
      <c r="C46" s="175">
        <v>464.91</v>
      </c>
      <c r="D46" s="175">
        <v>744.12</v>
      </c>
    </row>
    <row r="47" spans="1:4" ht="18.75">
      <c r="A47" s="86">
        <v>46</v>
      </c>
      <c r="B47" s="175">
        <v>473.68</v>
      </c>
      <c r="C47" s="175">
        <v>473.68</v>
      </c>
      <c r="D47" s="175">
        <v>758.16</v>
      </c>
    </row>
    <row r="48" spans="1:4" ht="18.75">
      <c r="A48" s="86">
        <v>47</v>
      </c>
      <c r="B48" s="175">
        <v>482.46</v>
      </c>
      <c r="C48" s="175">
        <v>482.46</v>
      </c>
      <c r="D48" s="175">
        <v>772.19</v>
      </c>
    </row>
    <row r="49" spans="1:4" ht="18.75">
      <c r="A49" s="86">
        <v>48</v>
      </c>
      <c r="B49" s="175">
        <v>491.23</v>
      </c>
      <c r="C49" s="175">
        <v>491.23</v>
      </c>
      <c r="D49" s="175">
        <v>786.23</v>
      </c>
    </row>
    <row r="50" spans="1:4" ht="18.75">
      <c r="A50" s="86">
        <v>49</v>
      </c>
      <c r="B50" s="175">
        <v>500</v>
      </c>
      <c r="C50" s="175">
        <v>500</v>
      </c>
      <c r="D50" s="175">
        <v>800.26</v>
      </c>
    </row>
    <row r="51" spans="1:4" ht="18.75">
      <c r="A51" s="86">
        <v>50</v>
      </c>
      <c r="B51" s="175">
        <v>508.77</v>
      </c>
      <c r="C51" s="175">
        <v>508.77</v>
      </c>
      <c r="D51" s="175">
        <v>814.3</v>
      </c>
    </row>
    <row r="52" spans="1:4" ht="18.75">
      <c r="A52" s="86">
        <v>51</v>
      </c>
      <c r="B52" s="175">
        <v>517.54</v>
      </c>
      <c r="C52" s="175">
        <v>517.54</v>
      </c>
      <c r="D52" s="175">
        <v>828.33</v>
      </c>
    </row>
    <row r="53" spans="1:4" ht="18.75">
      <c r="A53" s="86">
        <v>52</v>
      </c>
      <c r="B53" s="175">
        <v>526.32</v>
      </c>
      <c r="C53" s="175">
        <v>526.32</v>
      </c>
      <c r="D53" s="175">
        <v>842.37</v>
      </c>
    </row>
    <row r="54" spans="1:4" ht="18.75">
      <c r="A54" s="86">
        <v>53</v>
      </c>
      <c r="B54" s="175">
        <v>535.09</v>
      </c>
      <c r="C54" s="175">
        <v>535.09</v>
      </c>
      <c r="D54" s="175">
        <v>856.4</v>
      </c>
    </row>
    <row r="55" spans="1:4" ht="18.75">
      <c r="A55" s="86">
        <v>54</v>
      </c>
      <c r="B55" s="175">
        <v>543.86</v>
      </c>
      <c r="C55" s="175">
        <v>543.86</v>
      </c>
      <c r="D55" s="175">
        <v>870.44</v>
      </c>
    </row>
    <row r="56" spans="1:4" ht="18.75">
      <c r="A56" s="86">
        <v>55</v>
      </c>
      <c r="B56" s="175">
        <v>552.63</v>
      </c>
      <c r="C56" s="175">
        <v>552.63</v>
      </c>
      <c r="D56" s="175">
        <v>884.47</v>
      </c>
    </row>
    <row r="57" spans="1:4" ht="18.75">
      <c r="A57" s="86">
        <v>56</v>
      </c>
      <c r="B57" s="175">
        <v>561.4</v>
      </c>
      <c r="C57" s="175">
        <v>561.4</v>
      </c>
      <c r="D57" s="175">
        <v>898.51</v>
      </c>
    </row>
    <row r="58" spans="1:4" ht="18.75">
      <c r="A58" s="86">
        <v>57</v>
      </c>
      <c r="B58" s="175">
        <v>570.18</v>
      </c>
      <c r="C58" s="175">
        <v>570.18</v>
      </c>
      <c r="D58" s="175">
        <v>912.54</v>
      </c>
    </row>
    <row r="59" spans="1:4" ht="18.75">
      <c r="A59" s="86">
        <v>58</v>
      </c>
      <c r="B59" s="175">
        <v>578.95</v>
      </c>
      <c r="C59" s="175">
        <v>578.95</v>
      </c>
      <c r="D59" s="175">
        <v>926.58</v>
      </c>
    </row>
    <row r="60" spans="1:4" ht="18.75">
      <c r="A60" s="86">
        <v>59</v>
      </c>
      <c r="B60" s="175">
        <v>587.72</v>
      </c>
      <c r="C60" s="175">
        <v>587.72</v>
      </c>
      <c r="D60" s="175">
        <v>940.61</v>
      </c>
    </row>
    <row r="61" spans="1:4" ht="18.75">
      <c r="A61" s="86">
        <v>60</v>
      </c>
      <c r="B61" s="175">
        <v>596.49</v>
      </c>
      <c r="C61" s="175">
        <v>596.49</v>
      </c>
      <c r="D61" s="175">
        <v>954.65</v>
      </c>
    </row>
    <row r="62" spans="1:4" ht="18.75">
      <c r="A62" s="86">
        <v>61</v>
      </c>
      <c r="B62" s="175">
        <v>605.26</v>
      </c>
      <c r="C62" s="175">
        <v>605.26</v>
      </c>
      <c r="D62" s="175">
        <v>968.68</v>
      </c>
    </row>
    <row r="63" spans="1:4" ht="18.75">
      <c r="A63" s="86">
        <v>62</v>
      </c>
      <c r="B63" s="175">
        <v>614.04</v>
      </c>
      <c r="C63" s="175">
        <v>614.04</v>
      </c>
      <c r="D63" s="175">
        <v>982.72</v>
      </c>
    </row>
    <row r="64" spans="1:4" ht="18.75">
      <c r="A64" s="86">
        <v>63</v>
      </c>
      <c r="B64" s="175">
        <v>622.81</v>
      </c>
      <c r="C64" s="175">
        <v>622.81</v>
      </c>
      <c r="D64" s="175">
        <v>996.75</v>
      </c>
    </row>
    <row r="65" spans="1:4" ht="18.75">
      <c r="A65" s="86">
        <v>64</v>
      </c>
      <c r="B65" s="175">
        <v>631.58</v>
      </c>
      <c r="C65" s="175">
        <v>631.58</v>
      </c>
      <c r="D65" s="175">
        <v>1010.79</v>
      </c>
    </row>
    <row r="66" spans="1:4" ht="18.75">
      <c r="A66" s="86">
        <v>65</v>
      </c>
      <c r="B66" s="175">
        <v>640.35</v>
      </c>
      <c r="C66" s="175">
        <v>640.35</v>
      </c>
      <c r="D66" s="175">
        <v>1024.82</v>
      </c>
    </row>
    <row r="67" spans="1:4" ht="18.75">
      <c r="A67" s="86">
        <v>66</v>
      </c>
      <c r="B67" s="175">
        <v>649.12</v>
      </c>
      <c r="C67" s="175">
        <v>649.12</v>
      </c>
      <c r="D67" s="175">
        <v>1038.86</v>
      </c>
    </row>
    <row r="68" spans="1:4" ht="18.75">
      <c r="A68" s="86">
        <v>67</v>
      </c>
      <c r="B68" s="175">
        <v>657.89</v>
      </c>
      <c r="C68" s="175">
        <v>657.89</v>
      </c>
      <c r="D68" s="175">
        <v>1052.89</v>
      </c>
    </row>
    <row r="69" spans="1:4" ht="18.75">
      <c r="A69" s="86">
        <v>68</v>
      </c>
      <c r="B69" s="175">
        <v>666.67</v>
      </c>
      <c r="C69" s="175">
        <v>666.67</v>
      </c>
      <c r="D69" s="175">
        <v>1066.93</v>
      </c>
    </row>
    <row r="70" spans="1:4" ht="18.75">
      <c r="A70" s="86">
        <v>69</v>
      </c>
      <c r="B70" s="175">
        <v>675.44</v>
      </c>
      <c r="C70" s="175">
        <v>675.44</v>
      </c>
      <c r="D70" s="175">
        <v>1080.96</v>
      </c>
    </row>
    <row r="71" spans="1:4" ht="18.75">
      <c r="A71" s="86">
        <v>70</v>
      </c>
      <c r="B71" s="175">
        <v>684.21</v>
      </c>
      <c r="C71" s="175">
        <v>684.21</v>
      </c>
      <c r="D71" s="175">
        <v>1095</v>
      </c>
    </row>
    <row r="72" spans="1:4" ht="18.75">
      <c r="A72" s="86">
        <v>71</v>
      </c>
      <c r="B72" s="175">
        <v>692.98</v>
      </c>
      <c r="C72" s="175">
        <v>692.98</v>
      </c>
      <c r="D72" s="175">
        <v>1109.04</v>
      </c>
    </row>
    <row r="73" spans="1:4" ht="18.75">
      <c r="A73" s="86">
        <v>72</v>
      </c>
      <c r="B73" s="175">
        <v>701.75</v>
      </c>
      <c r="C73" s="175">
        <v>701.75</v>
      </c>
      <c r="D73" s="175">
        <v>1123.07</v>
      </c>
    </row>
    <row r="74" spans="1:4" ht="18.75">
      <c r="A74" s="86">
        <v>73</v>
      </c>
      <c r="B74" s="175">
        <v>710.53</v>
      </c>
      <c r="C74" s="175">
        <v>710.53</v>
      </c>
      <c r="D74" s="175">
        <v>1137.11</v>
      </c>
    </row>
    <row r="75" spans="1:4" ht="18.75">
      <c r="A75" s="86">
        <v>74</v>
      </c>
      <c r="B75" s="175">
        <v>719.3</v>
      </c>
      <c r="C75" s="175">
        <v>719.3</v>
      </c>
      <c r="D75" s="175">
        <v>1151.14</v>
      </c>
    </row>
    <row r="76" spans="1:4" ht="18.75">
      <c r="A76" s="86">
        <v>75</v>
      </c>
      <c r="B76" s="175">
        <v>728.07</v>
      </c>
      <c r="C76" s="175">
        <v>728.07</v>
      </c>
      <c r="D76" s="175">
        <v>1165.18</v>
      </c>
    </row>
    <row r="77" spans="1:4" ht="18.75">
      <c r="A77" s="86">
        <v>76</v>
      </c>
      <c r="B77" s="175">
        <v>736.84</v>
      </c>
      <c r="C77" s="175">
        <v>736.84</v>
      </c>
      <c r="D77" s="175">
        <v>1179.21</v>
      </c>
    </row>
    <row r="78" spans="1:4" ht="18.75">
      <c r="A78" s="86">
        <v>77</v>
      </c>
      <c r="B78" s="175">
        <v>745.61</v>
      </c>
      <c r="C78" s="175">
        <v>745.61</v>
      </c>
      <c r="D78" s="175">
        <v>1193.25</v>
      </c>
    </row>
    <row r="79" spans="1:4" ht="18.75">
      <c r="A79" s="86">
        <v>78</v>
      </c>
      <c r="B79" s="175">
        <v>754.39</v>
      </c>
      <c r="C79" s="175">
        <v>754.39</v>
      </c>
      <c r="D79" s="175">
        <v>1207.28</v>
      </c>
    </row>
    <row r="80" spans="1:4" ht="18.75">
      <c r="A80" s="86">
        <v>79</v>
      </c>
      <c r="B80" s="175">
        <v>763.16</v>
      </c>
      <c r="C80" s="175">
        <v>763.16</v>
      </c>
      <c r="D80" s="175">
        <v>1221.32</v>
      </c>
    </row>
    <row r="81" spans="1:4" ht="18.75">
      <c r="A81" s="86">
        <v>80</v>
      </c>
      <c r="B81" s="175">
        <v>771.93</v>
      </c>
      <c r="C81" s="175">
        <v>771.93</v>
      </c>
      <c r="D81" s="175">
        <v>1235.35</v>
      </c>
    </row>
    <row r="82" spans="1:4" ht="18.75">
      <c r="A82" s="86">
        <v>81</v>
      </c>
      <c r="B82" s="175">
        <v>780.7</v>
      </c>
      <c r="C82" s="175">
        <v>780.7</v>
      </c>
      <c r="D82" s="175">
        <v>1249.39</v>
      </c>
    </row>
    <row r="83" spans="1:4" ht="18.75">
      <c r="A83" s="86">
        <v>82</v>
      </c>
      <c r="B83" s="175">
        <v>789.47</v>
      </c>
      <c r="C83" s="175">
        <v>789.47</v>
      </c>
      <c r="D83" s="175">
        <v>1263.42</v>
      </c>
    </row>
    <row r="84" spans="1:4" ht="18.75">
      <c r="A84" s="86">
        <v>83</v>
      </c>
      <c r="B84" s="175">
        <v>798.25</v>
      </c>
      <c r="C84" s="175">
        <v>798.25</v>
      </c>
      <c r="D84" s="175">
        <v>1277.46</v>
      </c>
    </row>
    <row r="85" spans="1:4" ht="18.75">
      <c r="A85" s="86">
        <v>84</v>
      </c>
      <c r="B85" s="175">
        <v>807.02</v>
      </c>
      <c r="C85" s="175">
        <v>807.02</v>
      </c>
      <c r="D85" s="175">
        <v>1291.49</v>
      </c>
    </row>
    <row r="86" spans="1:4" ht="18.75">
      <c r="A86" s="86">
        <v>85</v>
      </c>
      <c r="B86" s="175">
        <v>815.79</v>
      </c>
      <c r="C86" s="175">
        <v>815.79</v>
      </c>
      <c r="D86" s="175">
        <v>1305.53</v>
      </c>
    </row>
    <row r="87" spans="1:4" ht="18.75">
      <c r="A87" s="86">
        <v>86</v>
      </c>
      <c r="B87" s="175">
        <v>824.56</v>
      </c>
      <c r="C87" s="175">
        <v>824.56</v>
      </c>
      <c r="D87" s="175">
        <v>1319.56</v>
      </c>
    </row>
    <row r="88" spans="1:4" ht="18.75">
      <c r="A88" s="86">
        <v>87</v>
      </c>
      <c r="B88" s="175">
        <v>833.33</v>
      </c>
      <c r="C88" s="175">
        <v>833.33</v>
      </c>
      <c r="D88" s="175">
        <v>1333.6</v>
      </c>
    </row>
    <row r="89" spans="1:4" ht="18.75">
      <c r="A89" s="86">
        <v>88</v>
      </c>
      <c r="B89" s="175">
        <v>842.11</v>
      </c>
      <c r="C89" s="175">
        <v>842.11</v>
      </c>
      <c r="D89" s="175">
        <v>1347.63</v>
      </c>
    </row>
    <row r="90" spans="1:4" ht="18.75">
      <c r="A90" s="86">
        <v>89</v>
      </c>
      <c r="B90" s="175">
        <v>850.88</v>
      </c>
      <c r="C90" s="175">
        <v>850.88</v>
      </c>
      <c r="D90" s="175">
        <v>1361.67</v>
      </c>
    </row>
    <row r="91" spans="1:4" ht="18.75">
      <c r="A91" s="86">
        <v>90</v>
      </c>
      <c r="B91" s="175">
        <v>859.65</v>
      </c>
      <c r="C91" s="175">
        <v>859.65</v>
      </c>
      <c r="D91" s="175">
        <v>1375.7</v>
      </c>
    </row>
    <row r="92" spans="1:4" ht="18.75">
      <c r="A92" s="86">
        <v>91</v>
      </c>
      <c r="B92" s="175">
        <v>868.42</v>
      </c>
      <c r="C92" s="175">
        <v>868.42</v>
      </c>
      <c r="D92" s="175">
        <v>1389.74</v>
      </c>
    </row>
    <row r="93" spans="1:4" ht="18.75">
      <c r="A93" s="86">
        <v>92</v>
      </c>
      <c r="B93" s="175">
        <v>877.19</v>
      </c>
      <c r="C93" s="175">
        <v>877.19</v>
      </c>
      <c r="D93" s="175">
        <v>1403.77</v>
      </c>
    </row>
    <row r="94" spans="1:4" ht="18.75">
      <c r="A94" s="86">
        <v>93</v>
      </c>
      <c r="B94" s="175">
        <v>885.96</v>
      </c>
      <c r="C94" s="175">
        <v>885.96</v>
      </c>
      <c r="D94" s="175">
        <v>1417.81</v>
      </c>
    </row>
    <row r="95" spans="1:4" ht="18.75">
      <c r="A95" s="86">
        <v>94</v>
      </c>
      <c r="B95" s="175">
        <v>894.74</v>
      </c>
      <c r="C95" s="175">
        <v>894.74</v>
      </c>
      <c r="D95" s="175">
        <v>1431.84</v>
      </c>
    </row>
    <row r="96" spans="1:4" ht="18.75">
      <c r="A96" s="86">
        <v>95</v>
      </c>
      <c r="B96" s="175">
        <v>903.51</v>
      </c>
      <c r="C96" s="175">
        <v>903.51</v>
      </c>
      <c r="D96" s="175">
        <v>1445.88</v>
      </c>
    </row>
    <row r="97" spans="1:4" ht="18.75">
      <c r="A97" s="86">
        <v>96</v>
      </c>
      <c r="B97" s="175">
        <v>912.28</v>
      </c>
      <c r="C97" s="175">
        <v>912.28</v>
      </c>
      <c r="D97" s="175">
        <v>1459.91</v>
      </c>
    </row>
    <row r="98" spans="1:4" ht="18.75">
      <c r="A98" s="86">
        <v>97</v>
      </c>
      <c r="B98" s="175">
        <v>921.05</v>
      </c>
      <c r="C98" s="175">
        <v>921.05</v>
      </c>
      <c r="D98" s="175">
        <v>1473.95</v>
      </c>
    </row>
    <row r="99" spans="1:4" ht="18.75">
      <c r="A99" s="86">
        <v>98</v>
      </c>
      <c r="B99" s="175">
        <v>929.82</v>
      </c>
      <c r="C99" s="175">
        <v>929.82</v>
      </c>
      <c r="D99" s="175">
        <v>1487.98</v>
      </c>
    </row>
    <row r="100" spans="1:4" ht="18.75">
      <c r="A100" s="86">
        <v>99</v>
      </c>
      <c r="B100" s="175">
        <v>938.6</v>
      </c>
      <c r="C100" s="175">
        <v>938.6</v>
      </c>
      <c r="D100" s="175">
        <v>1502.02</v>
      </c>
    </row>
    <row r="101" spans="1:4" ht="18.75">
      <c r="A101" s="86">
        <v>100</v>
      </c>
      <c r="B101" s="175">
        <v>947.37</v>
      </c>
      <c r="C101" s="175">
        <v>947.37</v>
      </c>
      <c r="D101" s="175">
        <v>1516.05</v>
      </c>
    </row>
    <row r="102" spans="1:4" ht="18.75">
      <c r="A102" s="86">
        <v>101</v>
      </c>
      <c r="B102" s="175">
        <v>956.14</v>
      </c>
      <c r="C102" s="175">
        <v>956.14</v>
      </c>
      <c r="D102" s="175">
        <v>1530.09</v>
      </c>
    </row>
    <row r="103" spans="1:4" ht="18.75">
      <c r="A103" s="86">
        <v>102</v>
      </c>
      <c r="B103" s="175">
        <v>964.91</v>
      </c>
      <c r="C103" s="175">
        <v>964.91</v>
      </c>
      <c r="D103" s="175">
        <v>1544.12</v>
      </c>
    </row>
    <row r="104" spans="1:4" ht="18.75">
      <c r="A104" s="86">
        <v>103</v>
      </c>
      <c r="B104" s="175">
        <v>973.68</v>
      </c>
      <c r="C104" s="175">
        <v>973.68</v>
      </c>
      <c r="D104" s="175">
        <v>1558.16</v>
      </c>
    </row>
    <row r="105" spans="1:4" ht="18.75">
      <c r="A105" s="86">
        <v>104</v>
      </c>
      <c r="B105" s="175">
        <v>982.46</v>
      </c>
      <c r="C105" s="175">
        <v>982.46</v>
      </c>
      <c r="D105" s="175">
        <v>1572.19</v>
      </c>
    </row>
    <row r="106" spans="1:4" ht="18.75">
      <c r="A106" s="86">
        <v>105</v>
      </c>
      <c r="B106" s="175">
        <v>991.23</v>
      </c>
      <c r="C106" s="175">
        <v>991.23</v>
      </c>
      <c r="D106" s="175">
        <v>1586.23</v>
      </c>
    </row>
    <row r="107" spans="1:4" ht="18.75">
      <c r="A107" s="86">
        <v>106</v>
      </c>
      <c r="B107" s="175">
        <v>1000</v>
      </c>
      <c r="C107" s="175">
        <v>1000</v>
      </c>
      <c r="D107" s="175">
        <v>1600.26</v>
      </c>
    </row>
    <row r="108" spans="1:4" ht="18.75">
      <c r="A108" s="86">
        <v>107</v>
      </c>
      <c r="B108" s="175">
        <v>1008.77</v>
      </c>
      <c r="C108" s="175">
        <v>1008.77</v>
      </c>
      <c r="D108" s="175">
        <v>1614.3</v>
      </c>
    </row>
    <row r="109" spans="1:4" ht="18.75">
      <c r="A109" s="86">
        <v>108</v>
      </c>
      <c r="B109" s="175">
        <v>1017.54</v>
      </c>
      <c r="C109" s="175">
        <v>1017.54</v>
      </c>
      <c r="D109" s="175">
        <v>1628.33</v>
      </c>
    </row>
    <row r="110" spans="1:4" ht="18.75">
      <c r="A110" s="86">
        <v>109</v>
      </c>
      <c r="B110" s="175">
        <v>1026.32</v>
      </c>
      <c r="C110" s="175">
        <v>1026.32</v>
      </c>
      <c r="D110" s="175">
        <v>1642.37</v>
      </c>
    </row>
    <row r="111" spans="1:4" ht="18.75">
      <c r="A111" s="86">
        <v>110</v>
      </c>
      <c r="B111" s="175">
        <v>1035.09</v>
      </c>
      <c r="C111" s="175">
        <v>1035.09</v>
      </c>
      <c r="D111" s="175">
        <v>1656.4</v>
      </c>
    </row>
    <row r="112" spans="1:4" ht="18.75">
      <c r="A112" s="86">
        <v>111</v>
      </c>
      <c r="B112" s="175">
        <v>1043.86</v>
      </c>
      <c r="C112" s="175">
        <v>1043.86</v>
      </c>
      <c r="D112" s="175">
        <v>1670.44</v>
      </c>
    </row>
    <row r="113" spans="1:4" ht="18.75">
      <c r="A113" s="86">
        <v>112</v>
      </c>
      <c r="B113" s="175">
        <v>1052.63</v>
      </c>
      <c r="C113" s="175">
        <v>1052.63</v>
      </c>
      <c r="D113" s="175">
        <v>1684.47</v>
      </c>
    </row>
    <row r="114" spans="1:4" ht="18.75">
      <c r="A114" s="86">
        <v>113</v>
      </c>
      <c r="B114" s="175">
        <v>1061.4</v>
      </c>
      <c r="C114" s="175">
        <v>1061.4</v>
      </c>
      <c r="D114" s="175">
        <v>1698.51</v>
      </c>
    </row>
    <row r="115" spans="1:4" ht="18.75">
      <c r="A115" s="86">
        <v>114</v>
      </c>
      <c r="B115" s="175">
        <v>1070.18</v>
      </c>
      <c r="C115" s="175">
        <v>1070.18</v>
      </c>
      <c r="D115" s="175">
        <v>1712.54</v>
      </c>
    </row>
    <row r="116" spans="1:4" ht="18.75">
      <c r="A116" s="86">
        <v>115</v>
      </c>
      <c r="B116" s="175">
        <v>1078.95</v>
      </c>
      <c r="C116" s="175">
        <v>1078.95</v>
      </c>
      <c r="D116" s="175">
        <v>1726.58</v>
      </c>
    </row>
    <row r="117" spans="1:4" ht="18.75">
      <c r="A117" s="86">
        <v>116</v>
      </c>
      <c r="B117" s="175">
        <v>1087.72</v>
      </c>
      <c r="C117" s="175">
        <v>1087.72</v>
      </c>
      <c r="D117" s="175">
        <v>1740.61</v>
      </c>
    </row>
    <row r="118" spans="1:4" ht="18.75">
      <c r="A118" s="86">
        <v>117</v>
      </c>
      <c r="B118" s="175">
        <v>1096.49</v>
      </c>
      <c r="C118" s="175">
        <v>1096.49</v>
      </c>
      <c r="D118" s="175">
        <v>1754.65</v>
      </c>
    </row>
    <row r="119" spans="1:4" ht="18.75">
      <c r="A119" s="86">
        <v>118</v>
      </c>
      <c r="B119" s="175">
        <v>1105.26</v>
      </c>
      <c r="C119" s="175">
        <v>1105.26</v>
      </c>
      <c r="D119" s="175">
        <v>1768.68</v>
      </c>
    </row>
    <row r="120" spans="1:4" ht="18.75">
      <c r="A120" s="86">
        <v>119</v>
      </c>
      <c r="B120" s="175">
        <v>1114.04</v>
      </c>
      <c r="C120" s="175">
        <v>1114.04</v>
      </c>
      <c r="D120" s="175">
        <v>1782.72</v>
      </c>
    </row>
    <row r="121" spans="1:4" ht="18.75">
      <c r="A121" s="86">
        <v>120</v>
      </c>
      <c r="B121" s="175">
        <v>1122.81</v>
      </c>
      <c r="C121" s="175">
        <v>1122.81</v>
      </c>
      <c r="D121" s="175">
        <v>1796.75</v>
      </c>
    </row>
    <row r="122" spans="1:4" ht="18.75">
      <c r="A122" s="86">
        <v>121</v>
      </c>
      <c r="B122" s="175">
        <v>1131.58</v>
      </c>
      <c r="C122" s="175">
        <v>1131.58</v>
      </c>
      <c r="D122" s="175">
        <v>1810.79</v>
      </c>
    </row>
    <row r="123" spans="1:4" ht="18.75">
      <c r="A123" s="86">
        <v>122</v>
      </c>
      <c r="B123" s="175">
        <v>1140.35</v>
      </c>
      <c r="C123" s="175">
        <v>1140.35</v>
      </c>
      <c r="D123" s="175">
        <v>1824.82</v>
      </c>
    </row>
    <row r="124" spans="1:4" ht="18.75">
      <c r="A124" s="86">
        <v>123</v>
      </c>
      <c r="B124" s="175">
        <v>1149.12</v>
      </c>
      <c r="C124" s="175">
        <v>1149.12</v>
      </c>
      <c r="D124" s="175">
        <v>1838.86</v>
      </c>
    </row>
    <row r="125" spans="1:4" ht="18.75">
      <c r="A125" s="86">
        <v>124</v>
      </c>
      <c r="B125" s="175">
        <v>1157.89</v>
      </c>
      <c r="C125" s="175">
        <v>1157.89</v>
      </c>
      <c r="D125" s="175">
        <v>1852.89</v>
      </c>
    </row>
    <row r="126" spans="1:4" ht="18.75">
      <c r="A126" s="86">
        <v>125</v>
      </c>
      <c r="B126" s="175">
        <v>1166.67</v>
      </c>
      <c r="C126" s="175">
        <v>1166.67</v>
      </c>
      <c r="D126" s="175">
        <v>1866.93</v>
      </c>
    </row>
    <row r="127" spans="1:4" ht="18.75">
      <c r="A127" s="86">
        <v>126</v>
      </c>
      <c r="B127" s="175">
        <v>1175.44</v>
      </c>
      <c r="C127" s="175">
        <v>1175.44</v>
      </c>
      <c r="D127" s="175">
        <v>1880.96</v>
      </c>
    </row>
    <row r="128" spans="1:4" ht="18.75">
      <c r="A128" s="86">
        <v>127</v>
      </c>
      <c r="B128" s="175">
        <v>1184.21</v>
      </c>
      <c r="C128" s="175">
        <v>1184.21</v>
      </c>
      <c r="D128" s="175">
        <v>1895</v>
      </c>
    </row>
    <row r="129" spans="1:4" ht="18.75">
      <c r="A129" s="86">
        <v>128</v>
      </c>
      <c r="B129" s="175">
        <v>1192.98</v>
      </c>
      <c r="C129" s="175">
        <v>1192.98</v>
      </c>
      <c r="D129" s="175">
        <v>1909.04</v>
      </c>
    </row>
    <row r="130" spans="1:4" ht="18.75">
      <c r="A130" s="86">
        <v>129</v>
      </c>
      <c r="B130" s="175">
        <v>1201.75</v>
      </c>
      <c r="C130" s="175">
        <v>1201.75</v>
      </c>
      <c r="D130" s="175">
        <v>1923.07</v>
      </c>
    </row>
    <row r="131" spans="1:4" ht="18.75">
      <c r="A131" s="86">
        <v>130</v>
      </c>
      <c r="B131" s="175">
        <v>1210.53</v>
      </c>
      <c r="C131" s="175">
        <v>1210.53</v>
      </c>
      <c r="D131" s="175">
        <v>1937.11</v>
      </c>
    </row>
    <row r="132" spans="2:3" ht="18.75">
      <c r="B132" s="176"/>
      <c r="C132" s="175"/>
    </row>
    <row r="133" spans="2:3" ht="18.75">
      <c r="B133" s="176"/>
      <c r="C133" s="175"/>
    </row>
    <row r="134" spans="2:3" ht="18.75">
      <c r="B134" s="176"/>
      <c r="C134" s="175"/>
    </row>
    <row r="135" spans="2:3" ht="18.75">
      <c r="B135" s="176"/>
      <c r="C135" s="175"/>
    </row>
    <row r="136" spans="2:3" ht="18.75">
      <c r="B136" s="176"/>
      <c r="C136" s="175"/>
    </row>
    <row r="137" spans="2:3" ht="18.75">
      <c r="B137" s="176"/>
      <c r="C137" s="175"/>
    </row>
    <row r="138" spans="2:3" ht="18.75">
      <c r="B138" s="176"/>
      <c r="C138" s="175"/>
    </row>
    <row r="139" spans="2:3" ht="18.75">
      <c r="B139" s="176"/>
      <c r="C139" s="175"/>
    </row>
    <row r="140" ht="18.75">
      <c r="C140" s="175"/>
    </row>
    <row r="141" ht="18.75">
      <c r="C141" s="175"/>
    </row>
    <row r="142" ht="18.75">
      <c r="C142" s="175"/>
    </row>
    <row r="143" ht="18.75">
      <c r="C143" s="175"/>
    </row>
    <row r="144" ht="18.75">
      <c r="C144" s="175"/>
    </row>
    <row r="145" ht="18.75">
      <c r="C145" s="175"/>
    </row>
    <row r="146" ht="18.75">
      <c r="C146" s="175"/>
    </row>
    <row r="147" ht="18.75">
      <c r="C147" s="175"/>
    </row>
    <row r="148" ht="18.75">
      <c r="C148" s="175"/>
    </row>
    <row r="149" ht="18.75">
      <c r="C149" s="175"/>
    </row>
    <row r="150" ht="18.75">
      <c r="C150" s="175"/>
    </row>
    <row r="151" ht="18.75">
      <c r="C151" s="175"/>
    </row>
    <row r="152" ht="18.75">
      <c r="C152" s="175"/>
    </row>
    <row r="153" ht="18.75">
      <c r="C153" s="175"/>
    </row>
    <row r="154" ht="18.75">
      <c r="C154" s="175"/>
    </row>
    <row r="155" ht="18.75">
      <c r="C155" s="175"/>
    </row>
    <row r="156" ht="18.75">
      <c r="C156" s="175"/>
    </row>
    <row r="157" ht="18.75">
      <c r="C157" s="175"/>
    </row>
    <row r="158" ht="18.75">
      <c r="C158" s="175"/>
    </row>
    <row r="159" ht="18.75">
      <c r="C159" s="175"/>
    </row>
    <row r="160" ht="18.75">
      <c r="C160" s="175"/>
    </row>
    <row r="161" ht="18.75">
      <c r="C161" s="175"/>
    </row>
    <row r="162" ht="18.75">
      <c r="C162" s="175"/>
    </row>
    <row r="163" ht="18.75">
      <c r="C163" s="175"/>
    </row>
    <row r="164" ht="18.75">
      <c r="C164" s="175"/>
    </row>
    <row r="165" ht="18.75">
      <c r="C165" s="175"/>
    </row>
    <row r="166" ht="18.75">
      <c r="C166" s="175"/>
    </row>
    <row r="167" ht="18.75">
      <c r="C167" s="175"/>
    </row>
    <row r="168" ht="18.75">
      <c r="C168" s="175"/>
    </row>
    <row r="169" ht="18.75">
      <c r="C169" s="175"/>
    </row>
    <row r="170" ht="18.75">
      <c r="C170" s="175"/>
    </row>
    <row r="171" ht="18.75">
      <c r="C171" s="175"/>
    </row>
    <row r="172" ht="18.75">
      <c r="C172" s="175"/>
    </row>
    <row r="173" ht="18.75">
      <c r="C173" s="175"/>
    </row>
    <row r="174" ht="18.75">
      <c r="C174" s="175"/>
    </row>
    <row r="175" ht="18.75">
      <c r="C175" s="175"/>
    </row>
    <row r="176" ht="18.75">
      <c r="C176" s="175"/>
    </row>
    <row r="177" ht="18.75">
      <c r="C177" s="175"/>
    </row>
    <row r="178" ht="18.75">
      <c r="C178" s="175"/>
    </row>
    <row r="179" ht="18.75">
      <c r="C179" s="175"/>
    </row>
    <row r="180" ht="18.75">
      <c r="C180" s="175"/>
    </row>
    <row r="181" ht="18.75">
      <c r="C181" s="175"/>
    </row>
    <row r="182" ht="18.75">
      <c r="C182" s="175"/>
    </row>
    <row r="183" ht="18.75">
      <c r="C183" s="175"/>
    </row>
    <row r="184" ht="18.75">
      <c r="C184" s="175"/>
    </row>
    <row r="185" ht="18.75">
      <c r="C185" s="175"/>
    </row>
    <row r="186" ht="18.75">
      <c r="C186" s="175"/>
    </row>
    <row r="187" ht="18.75">
      <c r="C187" s="175"/>
    </row>
    <row r="188" ht="18.75">
      <c r="C188" s="175"/>
    </row>
    <row r="189" ht="18.75">
      <c r="C189" s="175"/>
    </row>
    <row r="190" ht="18.75">
      <c r="C190" s="175"/>
    </row>
    <row r="191" ht="18.75">
      <c r="C191" s="175"/>
    </row>
    <row r="192" ht="18.75">
      <c r="C192" s="175"/>
    </row>
    <row r="193" ht="18.75">
      <c r="C193" s="175"/>
    </row>
    <row r="194" ht="18.75">
      <c r="C194" s="175"/>
    </row>
    <row r="195" ht="18.75">
      <c r="C195" s="175"/>
    </row>
    <row r="196" ht="18.75">
      <c r="C196" s="175"/>
    </row>
    <row r="197" ht="18.75">
      <c r="C197" s="175"/>
    </row>
    <row r="198" ht="18.75">
      <c r="C198" s="175"/>
    </row>
    <row r="199" ht="18.75">
      <c r="C199" s="175"/>
    </row>
    <row r="200" ht="18.75">
      <c r="C200" s="175"/>
    </row>
    <row r="201" ht="18.75">
      <c r="C201" s="175"/>
    </row>
    <row r="202" ht="18.75">
      <c r="C202" s="175"/>
    </row>
    <row r="203" ht="18.75">
      <c r="C203" s="175"/>
    </row>
    <row r="204" ht="18.75">
      <c r="C204" s="175"/>
    </row>
    <row r="205" ht="18.75">
      <c r="C205" s="175"/>
    </row>
    <row r="206" ht="18.75">
      <c r="C206" s="175"/>
    </row>
    <row r="207" ht="18.75">
      <c r="C207" s="175"/>
    </row>
    <row r="208" ht="18.75">
      <c r="C208" s="175"/>
    </row>
    <row r="209" ht="18.75">
      <c r="C209" s="175"/>
    </row>
    <row r="210" ht="18.75">
      <c r="C210" s="175"/>
    </row>
    <row r="211" ht="18.75">
      <c r="C211" s="175"/>
    </row>
    <row r="212" ht="18.75">
      <c r="C212" s="175"/>
    </row>
    <row r="213" ht="18.75">
      <c r="C213" s="175"/>
    </row>
    <row r="214" ht="18.75">
      <c r="C214" s="175"/>
    </row>
    <row r="215" ht="18.75">
      <c r="C215" s="175"/>
    </row>
    <row r="216" ht="18.75">
      <c r="C216" s="175"/>
    </row>
    <row r="217" ht="18.75">
      <c r="C217" s="175"/>
    </row>
    <row r="218" ht="18.75">
      <c r="C218" s="175"/>
    </row>
    <row r="219" ht="18.75">
      <c r="C219" s="175"/>
    </row>
    <row r="220" ht="18.75">
      <c r="C220" s="175"/>
    </row>
    <row r="221" ht="18.75">
      <c r="C221" s="175"/>
    </row>
    <row r="222" ht="18.75">
      <c r="C222" s="175"/>
    </row>
    <row r="223" ht="18.75">
      <c r="C223" s="176"/>
    </row>
    <row r="224" ht="18.75">
      <c r="C224" s="176"/>
    </row>
    <row r="225" ht="18.75">
      <c r="C225" s="176"/>
    </row>
    <row r="226" ht="18.75">
      <c r="C226" s="176"/>
    </row>
    <row r="227" ht="18.75">
      <c r="C227" s="176"/>
    </row>
    <row r="228" ht="18.75">
      <c r="C228" s="176"/>
    </row>
    <row r="229" ht="18.75">
      <c r="C229" s="176"/>
    </row>
    <row r="230" ht="18.75">
      <c r="C230" s="176"/>
    </row>
    <row r="231" ht="18.75">
      <c r="C231" s="17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O18" sqref="O18"/>
    </sheetView>
  </sheetViews>
  <sheetFormatPr defaultColWidth="9.140625" defaultRowHeight="12.75"/>
  <cols>
    <col min="1" max="1" width="7.57421875" style="0" customWidth="1"/>
  </cols>
  <sheetData>
    <row r="1" spans="1:8" ht="21.75" customHeight="1">
      <c r="A1" s="9" t="s">
        <v>30</v>
      </c>
      <c r="B1" s="9"/>
      <c r="C1" s="9"/>
      <c r="D1" s="9"/>
      <c r="E1" s="9"/>
      <c r="F1" s="9"/>
      <c r="G1" s="9"/>
      <c r="H1" s="9"/>
    </row>
    <row r="2" ht="21.75" customHeight="1">
      <c r="A2" s="12" t="s">
        <v>204</v>
      </c>
    </row>
    <row r="3" spans="1:10" ht="19.5" customHeight="1">
      <c r="A3" s="147" t="str">
        <f>top!C8</f>
        <v>Providing CC road in Reddivaripalle  H/o Vepurikota</v>
      </c>
      <c r="B3" s="147"/>
      <c r="C3" s="147"/>
      <c r="D3" s="147"/>
      <c r="E3" s="147"/>
      <c r="F3" s="147"/>
      <c r="G3" s="147"/>
      <c r="H3" s="147"/>
      <c r="I3" s="147"/>
      <c r="J3" s="147"/>
    </row>
    <row r="4" ht="21.75" customHeight="1"/>
    <row r="5" spans="1:9" ht="21.75" customHeight="1">
      <c r="A5" t="s">
        <v>32</v>
      </c>
      <c r="B5" t="str">
        <f>top!C9</f>
        <v>SDF 2013-14 (Plain)</v>
      </c>
      <c r="F5" s="7"/>
      <c r="G5" s="11"/>
      <c r="H5" s="7" t="s">
        <v>0</v>
      </c>
      <c r="I5" s="8">
        <f>top!C10</f>
        <v>200000</v>
      </c>
    </row>
    <row r="6" ht="21.75" customHeight="1">
      <c r="B6" s="115"/>
    </row>
    <row r="7" ht="21.75" customHeight="1">
      <c r="A7" s="12" t="s">
        <v>171</v>
      </c>
    </row>
    <row r="8" spans="1:2" ht="21.75" customHeight="1">
      <c r="A8" s="12" t="s">
        <v>205</v>
      </c>
      <c r="B8" s="12"/>
    </row>
    <row r="9" spans="1:2" ht="21.75" customHeight="1">
      <c r="A9" t="s">
        <v>206</v>
      </c>
      <c r="B9" s="12"/>
    </row>
    <row r="10" spans="1:2" ht="21.75" customHeight="1">
      <c r="A10" t="s">
        <v>207</v>
      </c>
      <c r="B10" s="12"/>
    </row>
    <row r="11" ht="21.75" customHeight="1">
      <c r="B11" s="12"/>
    </row>
    <row r="12" ht="21.75" customHeight="1">
      <c r="B12" s="12" t="s">
        <v>208</v>
      </c>
    </row>
    <row r="13" ht="21.75" customHeight="1"/>
    <row r="14" spans="1:2" ht="21" customHeight="1">
      <c r="A14">
        <v>1</v>
      </c>
      <c r="B14" t="s">
        <v>77</v>
      </c>
    </row>
    <row r="15" spans="1:2" ht="21" customHeight="1">
      <c r="A15">
        <v>2</v>
      </c>
      <c r="B15" t="s">
        <v>47</v>
      </c>
    </row>
    <row r="16" spans="1:2" ht="21" customHeight="1">
      <c r="A16">
        <v>3</v>
      </c>
      <c r="B16" s="12" t="s">
        <v>243</v>
      </c>
    </row>
    <row r="17" spans="1:2" ht="21" customHeight="1">
      <c r="A17">
        <v>4</v>
      </c>
      <c r="B17" t="s">
        <v>46</v>
      </c>
    </row>
    <row r="18" spans="1:2" ht="21" customHeight="1">
      <c r="A18">
        <v>5</v>
      </c>
      <c r="B18" s="12" t="s">
        <v>181</v>
      </c>
    </row>
    <row r="19" spans="1:2" ht="21" customHeight="1">
      <c r="A19">
        <v>6</v>
      </c>
      <c r="B19" s="12" t="s">
        <v>188</v>
      </c>
    </row>
    <row r="20" ht="30.75" customHeight="1"/>
    <row r="21" ht="21.75" customHeight="1">
      <c r="B21" s="12" t="s">
        <v>209</v>
      </c>
    </row>
    <row r="22" ht="21.75" customHeight="1">
      <c r="A22" s="12" t="s">
        <v>232</v>
      </c>
    </row>
    <row r="25" ht="31.5" customHeight="1">
      <c r="F25" s="12" t="s">
        <v>185</v>
      </c>
    </row>
    <row r="26" ht="12.75">
      <c r="F26" s="12" t="s">
        <v>186</v>
      </c>
    </row>
    <row r="27" ht="12.75">
      <c r="F27" s="12"/>
    </row>
    <row r="28" ht="12.75">
      <c r="F28" s="12"/>
    </row>
  </sheetData>
  <sheetProtection/>
  <printOptions horizontalCentered="1"/>
  <pageMargins left="0.0393700787401575" right="0.0393700787401575" top="0.984251968503937" bottom="0.511811023622047" header="0.511811023622047" footer="0.511811023622047"/>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cols>
    <col min="1" max="1" width="5.57421875" style="1" customWidth="1"/>
    <col min="2" max="2" width="43.7109375" style="0" customWidth="1"/>
    <col min="3" max="3" width="3.57421875" style="0" customWidth="1"/>
    <col min="4" max="4" width="6.57421875" style="0" bestFit="1" customWidth="1"/>
    <col min="5" max="5" width="7.00390625" style="0" customWidth="1"/>
    <col min="6" max="6" width="5.8515625" style="0" bestFit="1" customWidth="1"/>
    <col min="7" max="7" width="6.00390625" style="0" customWidth="1"/>
    <col min="8" max="8" width="7.57421875" style="0" bestFit="1" customWidth="1"/>
    <col min="9" max="9" width="7.421875" style="0" bestFit="1" customWidth="1"/>
    <col min="11" max="11" width="9.57421875" style="0" bestFit="1" customWidth="1"/>
  </cols>
  <sheetData>
    <row r="1" spans="1:9" ht="19.5" customHeight="1">
      <c r="A1" s="47" t="s">
        <v>170</v>
      </c>
      <c r="B1" s="9"/>
      <c r="C1" s="9"/>
      <c r="D1" s="9"/>
      <c r="E1" s="9"/>
      <c r="F1" s="9"/>
      <c r="G1" s="9"/>
      <c r="H1" s="9"/>
      <c r="I1" s="9"/>
    </row>
    <row r="2" spans="1:9" ht="35.25" customHeight="1">
      <c r="A2" s="31" t="s">
        <v>210</v>
      </c>
      <c r="B2" s="27" t="str">
        <f>top!C8</f>
        <v>Providing CC road in Reddivaripalle  H/o Vepurikota</v>
      </c>
      <c r="C2" s="83"/>
      <c r="D2" s="83"/>
      <c r="E2" s="83"/>
      <c r="F2" s="83"/>
      <c r="G2" s="83"/>
      <c r="H2" s="83"/>
      <c r="I2" s="83"/>
    </row>
    <row r="3" spans="1:8" ht="19.5" customHeight="1">
      <c r="A3" s="27" t="s">
        <v>35</v>
      </c>
      <c r="B3" s="27" t="str">
        <f>top!C9</f>
        <v>SDF 2013-14 (Plain)</v>
      </c>
      <c r="C3" s="32"/>
      <c r="D3" s="32"/>
      <c r="E3" s="26"/>
      <c r="F3" s="32"/>
      <c r="G3" s="29" t="s">
        <v>216</v>
      </c>
      <c r="H3" s="30">
        <f>top!C10</f>
        <v>200000</v>
      </c>
    </row>
    <row r="4" spans="1:9" s="12" customFormat="1" ht="18" customHeight="1">
      <c r="A4" s="244" t="s">
        <v>22</v>
      </c>
      <c r="B4" s="244" t="s">
        <v>3</v>
      </c>
      <c r="C4" s="244" t="s">
        <v>4</v>
      </c>
      <c r="D4" s="244" t="s">
        <v>25</v>
      </c>
      <c r="E4" s="244"/>
      <c r="F4" s="244"/>
      <c r="G4" s="244" t="s">
        <v>23</v>
      </c>
      <c r="H4" s="244" t="s">
        <v>5</v>
      </c>
      <c r="I4" s="244" t="s">
        <v>6</v>
      </c>
    </row>
    <row r="5" spans="1:9" s="12" customFormat="1" ht="21" customHeight="1">
      <c r="A5" s="244"/>
      <c r="B5" s="244"/>
      <c r="C5" s="244"/>
      <c r="D5" s="16" t="s">
        <v>26</v>
      </c>
      <c r="E5" s="16" t="s">
        <v>27</v>
      </c>
      <c r="F5" s="16" t="s">
        <v>28</v>
      </c>
      <c r="G5" s="244"/>
      <c r="H5" s="244"/>
      <c r="I5" s="244"/>
    </row>
    <row r="6" spans="1:11" s="12" customFormat="1" ht="39" customHeight="1">
      <c r="A6" s="169">
        <v>1</v>
      </c>
      <c r="B6" s="170" t="s">
        <v>224</v>
      </c>
      <c r="C6" s="205">
        <v>1</v>
      </c>
      <c r="D6" s="206">
        <v>16.7</v>
      </c>
      <c r="E6" s="206">
        <v>2.1</v>
      </c>
      <c r="F6" s="207">
        <v>0.1</v>
      </c>
      <c r="G6" s="208">
        <f>ROUND(F6*E6*D6,2)</f>
        <v>3.51</v>
      </c>
      <c r="H6" s="208">
        <f>Data!F9</f>
        <v>131.2</v>
      </c>
      <c r="I6" s="209">
        <f>ROUND((G6*H6),0)</f>
        <v>461</v>
      </c>
      <c r="K6" s="44"/>
    </row>
    <row r="7" spans="1:11" s="12" customFormat="1" ht="38.25">
      <c r="A7" s="157">
        <v>2</v>
      </c>
      <c r="B7" s="129" t="s">
        <v>225</v>
      </c>
      <c r="C7" s="210">
        <v>1</v>
      </c>
      <c r="D7" s="211">
        <v>31</v>
      </c>
      <c r="E7" s="211">
        <v>2.1</v>
      </c>
      <c r="F7" s="212">
        <v>0.05</v>
      </c>
      <c r="G7" s="213">
        <f>ROUND(F7*E7*D7,2)</f>
        <v>3.26</v>
      </c>
      <c r="H7" s="213">
        <f>Data!F13</f>
        <v>505.83</v>
      </c>
      <c r="I7" s="214">
        <f>ROUND((G7*H7),0)</f>
        <v>1649</v>
      </c>
      <c r="K7" s="44"/>
    </row>
    <row r="8" spans="1:11" ht="76.5">
      <c r="A8" s="157">
        <v>3</v>
      </c>
      <c r="B8" s="129" t="s">
        <v>242</v>
      </c>
      <c r="C8" s="210">
        <v>1</v>
      </c>
      <c r="D8" s="215">
        <v>78.75</v>
      </c>
      <c r="E8" s="215">
        <v>3</v>
      </c>
      <c r="F8" s="216">
        <v>0.17</v>
      </c>
      <c r="G8" s="213">
        <f>ROUND(F8*E8*D8,2)</f>
        <v>40.16</v>
      </c>
      <c r="H8" s="213">
        <f>Data!F35</f>
        <v>4617.19</v>
      </c>
      <c r="I8" s="217">
        <f>ROUND((G8*H8),0)</f>
        <v>185426</v>
      </c>
      <c r="K8" s="44"/>
    </row>
    <row r="9" spans="1:12" ht="51">
      <c r="A9" s="157">
        <v>4</v>
      </c>
      <c r="B9" s="129" t="s">
        <v>71</v>
      </c>
      <c r="C9" s="218">
        <f>ROUND(D8/6,0)-5</f>
        <v>8</v>
      </c>
      <c r="D9" s="215">
        <f>E8</f>
        <v>3</v>
      </c>
      <c r="E9" s="241" t="s">
        <v>34</v>
      </c>
      <c r="F9" s="216">
        <f>F8</f>
        <v>0.17</v>
      </c>
      <c r="G9" s="213">
        <f>ROUND(C9*F9*D9,2)</f>
        <v>4.08</v>
      </c>
      <c r="H9" s="213">
        <f>Data!F36</f>
        <v>498</v>
      </c>
      <c r="I9" s="219">
        <f>ROUND((G9*H9),0)</f>
        <v>2032</v>
      </c>
      <c r="K9" s="44"/>
      <c r="L9" s="1"/>
    </row>
    <row r="10" spans="1:11" ht="25.5" customHeight="1">
      <c r="A10" s="157"/>
      <c r="B10" s="161"/>
      <c r="C10" s="158"/>
      <c r="D10" s="160"/>
      <c r="E10" s="160"/>
      <c r="F10" s="160"/>
      <c r="G10" s="159"/>
      <c r="H10" s="163" t="s">
        <v>79</v>
      </c>
      <c r="I10" s="168">
        <f>SUM(I6:I9)</f>
        <v>189568</v>
      </c>
      <c r="K10" s="44"/>
    </row>
    <row r="11" spans="1:9" ht="31.5" customHeight="1">
      <c r="A11" s="157">
        <v>5</v>
      </c>
      <c r="B11" s="161" t="s">
        <v>24</v>
      </c>
      <c r="C11" s="158"/>
      <c r="D11" s="75"/>
      <c r="E11" s="75"/>
      <c r="F11" s="75"/>
      <c r="G11" s="75"/>
      <c r="H11" s="164"/>
      <c r="I11" s="167">
        <f>ROUND(I10*0.005,0)</f>
        <v>948</v>
      </c>
    </row>
    <row r="12" spans="1:9" ht="21.75" customHeight="1">
      <c r="A12" s="157">
        <v>7</v>
      </c>
      <c r="B12" s="165" t="s">
        <v>182</v>
      </c>
      <c r="C12" s="158"/>
      <c r="D12" s="130"/>
      <c r="E12" s="130"/>
      <c r="F12" s="130"/>
      <c r="G12" s="130"/>
      <c r="H12" s="130"/>
      <c r="I12" s="167">
        <f>ROUND(I10*0.05,0)</f>
        <v>9478</v>
      </c>
    </row>
    <row r="13" spans="1:9" ht="21.75" customHeight="1">
      <c r="A13" s="157">
        <v>6</v>
      </c>
      <c r="B13" s="165" t="s">
        <v>2</v>
      </c>
      <c r="C13" s="158"/>
      <c r="D13" s="130"/>
      <c r="E13" s="130"/>
      <c r="F13" s="130"/>
      <c r="G13" s="130"/>
      <c r="H13" s="130"/>
      <c r="I13" s="171">
        <f>I14-(SUM(I10:I12))</f>
        <v>6</v>
      </c>
    </row>
    <row r="14" spans="1:9" ht="24" customHeight="1" thickBot="1">
      <c r="A14" s="4"/>
      <c r="B14" s="5"/>
      <c r="C14" s="5"/>
      <c r="D14" s="5"/>
      <c r="E14" s="5"/>
      <c r="F14" s="5"/>
      <c r="G14" s="6"/>
      <c r="H14" s="119" t="s">
        <v>1</v>
      </c>
      <c r="I14" s="120">
        <f>H3</f>
        <v>200000</v>
      </c>
    </row>
    <row r="15" spans="2:9" ht="60" customHeight="1">
      <c r="B15" s="243" t="s">
        <v>218</v>
      </c>
      <c r="C15" s="243"/>
      <c r="D15" s="243"/>
      <c r="E15" s="243"/>
      <c r="F15" s="5"/>
      <c r="G15" s="12" t="str">
        <f>'Spe.Report'!F25</f>
        <v>Asst. Exe. Engineer,</v>
      </c>
      <c r="H15" s="12"/>
      <c r="I15" s="12"/>
    </row>
    <row r="16" spans="5:7" ht="12.75">
      <c r="E16" s="7"/>
      <c r="G16" s="12" t="str">
        <f>'Spe.Report'!F26</f>
        <v>PRI, B.Kothakota.</v>
      </c>
    </row>
    <row r="17" spans="5:7" ht="61.5" customHeight="1">
      <c r="E17" s="7"/>
      <c r="G17" s="12"/>
    </row>
    <row r="18" spans="2:9" ht="66" customHeight="1">
      <c r="B18" s="243" t="s">
        <v>219</v>
      </c>
      <c r="C18" s="243"/>
      <c r="D18" s="243"/>
      <c r="E18" s="243"/>
      <c r="F18" s="243"/>
      <c r="G18" s="243"/>
      <c r="H18" s="243"/>
      <c r="I18" s="243"/>
    </row>
    <row r="19" spans="2:7" ht="12.75">
      <c r="B19" s="117"/>
      <c r="E19" s="7"/>
      <c r="G19" s="12"/>
    </row>
    <row r="20" spans="2:7" ht="12.75">
      <c r="B20" s="117"/>
      <c r="E20" s="7"/>
      <c r="G20" s="12"/>
    </row>
    <row r="21" spans="2:6" ht="12.75">
      <c r="B21" s="117"/>
      <c r="F21" s="12" t="s">
        <v>166</v>
      </c>
    </row>
    <row r="22" ht="12.75">
      <c r="F22" s="12" t="s">
        <v>167</v>
      </c>
    </row>
    <row r="23" ht="12.75">
      <c r="F23" s="12" t="s">
        <v>88</v>
      </c>
    </row>
  </sheetData>
  <sheetProtection/>
  <mergeCells count="9">
    <mergeCell ref="B15:E15"/>
    <mergeCell ref="B18:I18"/>
    <mergeCell ref="H4:H5"/>
    <mergeCell ref="I4:I5"/>
    <mergeCell ref="A4:A5"/>
    <mergeCell ref="B4:B5"/>
    <mergeCell ref="C4:C5"/>
    <mergeCell ref="G4:G5"/>
    <mergeCell ref="D4:F4"/>
  </mergeCells>
  <printOptions horizontalCentered="1"/>
  <pageMargins left="0.0393700787401575" right="0.0393700787401575" top="0.393700787401575" bottom="0.0393700787401575" header="0.826771653543307" footer="0.511811023622047"/>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3"/>
  <sheetViews>
    <sheetView zoomScale="90" zoomScaleNormal="90" zoomScaleSheetLayoutView="100" zoomScalePageLayoutView="0" workbookViewId="0" topLeftCell="A1">
      <selection activeCell="B7" sqref="B7"/>
    </sheetView>
  </sheetViews>
  <sheetFormatPr defaultColWidth="9.140625" defaultRowHeight="12.75"/>
  <cols>
    <col min="1" max="1" width="5.8515625" style="0" customWidth="1"/>
    <col min="2" max="2" width="19.7109375" style="0" customWidth="1"/>
    <col min="3" max="3" width="8.8515625" style="0" customWidth="1"/>
    <col min="4" max="4" width="7.57421875" style="0" customWidth="1"/>
    <col min="5" max="5" width="7.28125" style="0" customWidth="1"/>
    <col min="6" max="6" width="8.421875" style="0" customWidth="1"/>
    <col min="7" max="8" width="7.8515625" style="0" customWidth="1"/>
    <col min="9" max="9" width="8.57421875" style="0" customWidth="1"/>
    <col min="10" max="10" width="8.8515625" style="0" customWidth="1"/>
  </cols>
  <sheetData>
    <row r="1" spans="1:10" ht="39" customHeight="1">
      <c r="A1" s="5"/>
      <c r="B1" s="5"/>
      <c r="C1" s="27"/>
      <c r="E1" s="27"/>
      <c r="F1" s="28" t="s">
        <v>17</v>
      </c>
      <c r="G1" s="27"/>
      <c r="H1" s="27"/>
      <c r="I1" s="27"/>
      <c r="J1" s="27"/>
    </row>
    <row r="2" spans="1:10" ht="39" customHeight="1">
      <c r="A2" s="27" t="s">
        <v>210</v>
      </c>
      <c r="B2" s="27" t="str">
        <f>top!C8</f>
        <v>Providing CC road in Reddivaripalle  H/o Vepurikota</v>
      </c>
      <c r="C2" s="27"/>
      <c r="D2" s="27"/>
      <c r="E2" s="27"/>
      <c r="F2" s="27"/>
      <c r="G2" s="27"/>
      <c r="H2" s="27"/>
      <c r="I2" s="27"/>
      <c r="J2" s="27"/>
    </row>
    <row r="3" spans="1:10" ht="39" customHeight="1">
      <c r="A3" s="27" t="s">
        <v>35</v>
      </c>
      <c r="B3" s="27" t="str">
        <f>top!C9</f>
        <v>SDF 2013-14 (Plain)</v>
      </c>
      <c r="C3" s="27"/>
      <c r="D3" s="28"/>
      <c r="E3" s="27"/>
      <c r="F3" s="27"/>
      <c r="G3" s="27"/>
      <c r="H3" s="27"/>
      <c r="I3" s="29" t="s">
        <v>0</v>
      </c>
      <c r="J3" s="111">
        <f>top!C10</f>
        <v>200000</v>
      </c>
    </row>
    <row r="4" spans="1:10" ht="48" customHeight="1">
      <c r="A4" s="85" t="s">
        <v>89</v>
      </c>
      <c r="B4" s="85" t="s">
        <v>90</v>
      </c>
      <c r="C4" s="85" t="s">
        <v>18</v>
      </c>
      <c r="D4" s="85" t="s">
        <v>10</v>
      </c>
      <c r="E4" s="85" t="s">
        <v>19</v>
      </c>
      <c r="F4" s="85" t="s">
        <v>179</v>
      </c>
      <c r="G4" s="85" t="s">
        <v>20</v>
      </c>
      <c r="H4" s="85" t="s">
        <v>230</v>
      </c>
      <c r="I4" s="85" t="s">
        <v>217</v>
      </c>
      <c r="J4" s="85" t="s">
        <v>11</v>
      </c>
    </row>
    <row r="5" spans="1:10" ht="42.75" customHeight="1">
      <c r="A5" s="69">
        <v>1</v>
      </c>
      <c r="B5" s="70" t="s">
        <v>12</v>
      </c>
      <c r="C5" s="70" t="s">
        <v>14</v>
      </c>
      <c r="D5" s="71" t="s">
        <v>13</v>
      </c>
      <c r="E5" s="172">
        <v>13</v>
      </c>
      <c r="F5" s="72">
        <f>LOOKUP(LEAD!E5,Conveyance!A2:A131:Conveyance!A2:B131)</f>
        <v>154.39</v>
      </c>
      <c r="G5" s="72">
        <v>385</v>
      </c>
      <c r="H5" s="72">
        <v>40</v>
      </c>
      <c r="I5" s="72">
        <v>13.33</v>
      </c>
      <c r="J5" s="51">
        <f>F5+G5+I5+H5</f>
        <v>592.72</v>
      </c>
    </row>
    <row r="6" spans="1:10" ht="44.25" customHeight="1">
      <c r="A6" s="73">
        <v>2</v>
      </c>
      <c r="B6" s="74" t="s">
        <v>45</v>
      </c>
      <c r="C6" s="74" t="s">
        <v>14</v>
      </c>
      <c r="D6" s="75" t="s">
        <v>13</v>
      </c>
      <c r="E6" s="173">
        <v>6</v>
      </c>
      <c r="F6" s="76">
        <f>LOOKUP(LEAD!E6,Conveyance!A3:A132:Conveyance!A3:B132)</f>
        <v>80.7</v>
      </c>
      <c r="G6" s="76">
        <v>285</v>
      </c>
      <c r="H6" s="76">
        <f>H5</f>
        <v>40</v>
      </c>
      <c r="I6" s="76">
        <f>I5</f>
        <v>13.33</v>
      </c>
      <c r="J6" s="51">
        <f>F6+G6+I6+H6</f>
        <v>419.03</v>
      </c>
    </row>
    <row r="7" spans="1:15" ht="55.5" customHeight="1">
      <c r="A7" s="73">
        <v>3</v>
      </c>
      <c r="B7" s="74" t="s">
        <v>241</v>
      </c>
      <c r="C7" s="190" t="s">
        <v>229</v>
      </c>
      <c r="D7" s="75" t="s">
        <v>13</v>
      </c>
      <c r="E7" s="173">
        <v>30</v>
      </c>
      <c r="F7" s="76">
        <f>LOOKUP(LEAD!E7,Conveyance!A4:A133:Conveyance!A4:C133)</f>
        <v>333.33</v>
      </c>
      <c r="G7" s="76">
        <v>1150</v>
      </c>
      <c r="H7" s="76">
        <v>50</v>
      </c>
      <c r="I7" s="76">
        <v>0</v>
      </c>
      <c r="J7" s="51">
        <f>F7+G7+I7+H7</f>
        <v>1533.33</v>
      </c>
      <c r="L7" s="148"/>
      <c r="M7" s="148"/>
      <c r="N7" s="5"/>
      <c r="O7" s="149"/>
    </row>
    <row r="8" spans="1:13" ht="41.25" customHeight="1">
      <c r="A8" s="77">
        <v>4</v>
      </c>
      <c r="B8" s="78" t="s">
        <v>16</v>
      </c>
      <c r="C8" s="79" t="s">
        <v>14</v>
      </c>
      <c r="D8" s="80" t="s">
        <v>15</v>
      </c>
      <c r="E8" s="81">
        <v>0</v>
      </c>
      <c r="F8" s="81">
        <v>0</v>
      </c>
      <c r="G8" s="82">
        <v>5500</v>
      </c>
      <c r="H8" s="81">
        <v>0</v>
      </c>
      <c r="I8" s="81">
        <v>0</v>
      </c>
      <c r="J8" s="51">
        <f>F8+G8+I8+H8</f>
        <v>5500</v>
      </c>
      <c r="M8" s="2"/>
    </row>
    <row r="9" ht="35.25" customHeight="1">
      <c r="A9" t="s">
        <v>21</v>
      </c>
    </row>
    <row r="11" ht="40.5" customHeight="1">
      <c r="H11" s="12" t="str">
        <f>Est!G15</f>
        <v>Asst. Exe. Engineer,</v>
      </c>
    </row>
    <row r="12" ht="12.75">
      <c r="H12" s="12" t="str">
        <f>Est!G16</f>
        <v>PRI, B.Kothakota.</v>
      </c>
    </row>
    <row r="13" spans="2:9" ht="12.75">
      <c r="B13" s="12"/>
      <c r="C13" s="12"/>
      <c r="D13" s="12"/>
      <c r="I13" s="12"/>
    </row>
    <row r="31" ht="18" customHeight="1"/>
  </sheetData>
  <sheetProtection/>
  <printOptions horizontalCentered="1"/>
  <pageMargins left="0.0393700787401575" right="0.0393700787401575" top="0.984251968503937" bottom="0.511811023622047" header="0.511811023622047" footer="0.511811023622047"/>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4">
      <selection activeCell="B27" sqref="B27"/>
    </sheetView>
  </sheetViews>
  <sheetFormatPr defaultColWidth="9.140625" defaultRowHeight="12.75"/>
  <cols>
    <col min="1" max="1" width="5.421875" style="1" customWidth="1"/>
    <col min="2" max="2" width="61.8515625" style="0" customWidth="1"/>
    <col min="3" max="3" width="4.8515625" style="0" bestFit="1" customWidth="1"/>
    <col min="4" max="4" width="8.57421875" style="0" customWidth="1"/>
    <col min="5" max="5" width="8.57421875" style="192" customWidth="1"/>
    <col min="6" max="6" width="10.00390625" style="0" bestFit="1" customWidth="1"/>
  </cols>
  <sheetData>
    <row r="1" ht="18">
      <c r="B1" s="17" t="s">
        <v>33</v>
      </c>
    </row>
    <row r="2" spans="1:6" ht="17.25" customHeight="1">
      <c r="A2" t="s">
        <v>210</v>
      </c>
      <c r="B2" s="147" t="str">
        <f>top!C8</f>
        <v>Providing CC road in Reddivaripalle  H/o Vepurikota</v>
      </c>
      <c r="C2" s="147"/>
      <c r="D2" s="147"/>
      <c r="E2" s="193"/>
      <c r="F2" s="147"/>
    </row>
    <row r="3" spans="1:6" ht="17.25" customHeight="1">
      <c r="A3" s="12" t="s">
        <v>35</v>
      </c>
      <c r="B3" s="12" t="str">
        <f>top!C9</f>
        <v>SDF 2013-14 (Plain)</v>
      </c>
      <c r="C3" s="3"/>
      <c r="D3" s="3"/>
      <c r="E3" s="194" t="s">
        <v>211</v>
      </c>
      <c r="F3" s="8">
        <f>top!C10</f>
        <v>200000</v>
      </c>
    </row>
    <row r="4" spans="1:6" ht="19.5" customHeight="1">
      <c r="A4" s="33" t="s">
        <v>9</v>
      </c>
      <c r="B4" s="50" t="s">
        <v>7</v>
      </c>
      <c r="C4" s="51" t="s">
        <v>10</v>
      </c>
      <c r="D4" s="51" t="s">
        <v>76</v>
      </c>
      <c r="E4" s="195" t="s">
        <v>5</v>
      </c>
      <c r="F4" s="51" t="s">
        <v>6</v>
      </c>
    </row>
    <row r="5" spans="1:6" ht="25.5">
      <c r="A5" s="204">
        <v>1</v>
      </c>
      <c r="B5" s="121" t="s">
        <v>226</v>
      </c>
      <c r="C5" s="72"/>
      <c r="D5" s="122" t="s">
        <v>63</v>
      </c>
      <c r="E5" s="196"/>
      <c r="F5" s="123"/>
    </row>
    <row r="6" spans="1:6" ht="15" customHeight="1">
      <c r="A6" s="124"/>
      <c r="B6" s="125" t="s">
        <v>68</v>
      </c>
      <c r="C6" s="125" t="s">
        <v>49</v>
      </c>
      <c r="D6" s="126">
        <v>46.8</v>
      </c>
      <c r="E6" s="197">
        <v>280</v>
      </c>
      <c r="F6" s="127">
        <f>ROUND(D6*E6,2)</f>
        <v>13104</v>
      </c>
    </row>
    <row r="7" spans="1:6" ht="15" customHeight="1">
      <c r="A7" s="73"/>
      <c r="B7" s="125"/>
      <c r="C7" s="125"/>
      <c r="D7" s="126">
        <f>F6</f>
        <v>13104</v>
      </c>
      <c r="E7" s="138" t="s">
        <v>86</v>
      </c>
      <c r="F7" s="127">
        <f>F6/120</f>
        <v>109.2</v>
      </c>
    </row>
    <row r="8" spans="1:6" ht="15" customHeight="1">
      <c r="A8" s="124"/>
      <c r="B8" s="140" t="s">
        <v>180</v>
      </c>
      <c r="C8" s="125"/>
      <c r="D8" s="126"/>
      <c r="E8" s="197"/>
      <c r="F8" s="150">
        <v>22</v>
      </c>
    </row>
    <row r="9" spans="1:6" ht="15" customHeight="1">
      <c r="A9" s="73"/>
      <c r="B9" s="125" t="s">
        <v>67</v>
      </c>
      <c r="C9" s="125"/>
      <c r="D9" s="126"/>
      <c r="E9" s="138"/>
      <c r="F9" s="152">
        <f>F7+F8</f>
        <v>131.2</v>
      </c>
    </row>
    <row r="10" spans="1:6" ht="25.5">
      <c r="A10" s="203">
        <v>2</v>
      </c>
      <c r="B10" s="129" t="s">
        <v>227</v>
      </c>
      <c r="C10" s="76"/>
      <c r="D10" s="153" t="s">
        <v>48</v>
      </c>
      <c r="E10" s="198"/>
      <c r="F10" s="151"/>
    </row>
    <row r="11" spans="1:6" ht="16.5" customHeight="1">
      <c r="A11" s="73"/>
      <c r="B11" s="130" t="s">
        <v>64</v>
      </c>
      <c r="C11" s="76" t="s">
        <v>49</v>
      </c>
      <c r="D11" s="76">
        <v>0.31</v>
      </c>
      <c r="E11" s="198">
        <f>E6</f>
        <v>280</v>
      </c>
      <c r="F11" s="131">
        <f>ROUND(D11*E11,2)</f>
        <v>86.8</v>
      </c>
    </row>
    <row r="12" spans="1:6" ht="16.5" customHeight="1">
      <c r="A12" s="132"/>
      <c r="B12" s="125" t="s">
        <v>65</v>
      </c>
      <c r="C12" s="75" t="s">
        <v>51</v>
      </c>
      <c r="D12" s="76">
        <v>1</v>
      </c>
      <c r="E12" s="198">
        <f>LEAD!J6</f>
        <v>419.03</v>
      </c>
      <c r="F12" s="154">
        <f>ROUND(D12*E12,2)</f>
        <v>419.03</v>
      </c>
    </row>
    <row r="13" spans="1:6" ht="18.75" customHeight="1">
      <c r="A13" s="132"/>
      <c r="B13" s="125" t="s">
        <v>66</v>
      </c>
      <c r="C13" s="125"/>
      <c r="D13" s="126"/>
      <c r="E13" s="199"/>
      <c r="F13" s="156">
        <f>SUM(F11:F12)</f>
        <v>505.83</v>
      </c>
    </row>
    <row r="14" spans="1:6" ht="63.75">
      <c r="A14" s="203">
        <v>3</v>
      </c>
      <c r="B14" s="129" t="s">
        <v>239</v>
      </c>
      <c r="C14" s="125"/>
      <c r="D14" s="126"/>
      <c r="E14" s="199"/>
      <c r="F14" s="155"/>
    </row>
    <row r="15" spans="1:6" ht="12.75">
      <c r="A15" s="134" t="s">
        <v>81</v>
      </c>
      <c r="B15" s="125" t="s">
        <v>52</v>
      </c>
      <c r="C15" s="125" t="s">
        <v>49</v>
      </c>
      <c r="D15" s="135">
        <v>5</v>
      </c>
      <c r="E15" s="199">
        <v>350</v>
      </c>
      <c r="F15" s="131">
        <f aca="true" t="shared" si="0" ref="F15:F20">ROUND(D15*E15,2)</f>
        <v>1750</v>
      </c>
    </row>
    <row r="16" spans="1:6" ht="12.75">
      <c r="A16" s="134"/>
      <c r="B16" s="125" t="s">
        <v>53</v>
      </c>
      <c r="C16" s="125" t="s">
        <v>49</v>
      </c>
      <c r="D16" s="135">
        <v>5</v>
      </c>
      <c r="E16" s="199">
        <v>320</v>
      </c>
      <c r="F16" s="131">
        <f t="shared" si="0"/>
        <v>1600</v>
      </c>
    </row>
    <row r="17" spans="1:6" ht="12.75">
      <c r="A17" s="134"/>
      <c r="B17" s="125" t="s">
        <v>50</v>
      </c>
      <c r="C17" s="125" t="s">
        <v>49</v>
      </c>
      <c r="D17" s="135">
        <v>150</v>
      </c>
      <c r="E17" s="199">
        <f>E6</f>
        <v>280</v>
      </c>
      <c r="F17" s="131">
        <f t="shared" si="0"/>
        <v>42000</v>
      </c>
    </row>
    <row r="18" spans="1:6" ht="12.75">
      <c r="A18" s="134"/>
      <c r="B18" s="125" t="s">
        <v>54</v>
      </c>
      <c r="C18" s="125" t="s">
        <v>49</v>
      </c>
      <c r="D18" s="135">
        <v>6</v>
      </c>
      <c r="E18" s="199">
        <f>E16</f>
        <v>320</v>
      </c>
      <c r="F18" s="131">
        <f t="shared" si="0"/>
        <v>1920</v>
      </c>
    </row>
    <row r="19" spans="1:6" ht="12.75">
      <c r="A19" s="134"/>
      <c r="B19" s="125" t="s">
        <v>55</v>
      </c>
      <c r="C19" s="125" t="s">
        <v>49</v>
      </c>
      <c r="D19" s="135">
        <v>2</v>
      </c>
      <c r="E19" s="199">
        <v>500</v>
      </c>
      <c r="F19" s="131">
        <f t="shared" si="0"/>
        <v>1000</v>
      </c>
    </row>
    <row r="20" spans="1:6" ht="12.75">
      <c r="A20" s="134"/>
      <c r="B20" s="125" t="s">
        <v>56</v>
      </c>
      <c r="C20" s="125" t="s">
        <v>49</v>
      </c>
      <c r="D20" s="135">
        <v>6</v>
      </c>
      <c r="E20" s="199">
        <f>E6</f>
        <v>280</v>
      </c>
      <c r="F20" s="131">
        <f t="shared" si="0"/>
        <v>1680</v>
      </c>
    </row>
    <row r="21" spans="1:6" ht="12.75">
      <c r="A21" s="134"/>
      <c r="B21" s="125"/>
      <c r="C21" s="125"/>
      <c r="D21" s="135"/>
      <c r="E21" s="199"/>
      <c r="F21" s="133">
        <f>SUM(F15:F20)</f>
        <v>49950</v>
      </c>
    </row>
    <row r="22" spans="1:6" ht="25.5">
      <c r="A22" s="134" t="s">
        <v>82</v>
      </c>
      <c r="B22" s="136" t="s">
        <v>57</v>
      </c>
      <c r="C22" s="75" t="s">
        <v>58</v>
      </c>
      <c r="D22" s="137">
        <v>36</v>
      </c>
      <c r="E22" s="198">
        <v>417.4</v>
      </c>
      <c r="F22" s="131">
        <f>ROUND(D22*E22,2)</f>
        <v>15026.4</v>
      </c>
    </row>
    <row r="23" spans="1:6" ht="12.75">
      <c r="A23" s="134"/>
      <c r="B23" s="138" t="s">
        <v>62</v>
      </c>
      <c r="C23" s="139" t="s">
        <v>58</v>
      </c>
      <c r="D23" s="135">
        <v>9</v>
      </c>
      <c r="E23" s="199">
        <v>152.5</v>
      </c>
      <c r="F23" s="131">
        <f>ROUND(D23*E23,2)</f>
        <v>1372.5</v>
      </c>
    </row>
    <row r="24" spans="1:6" ht="12.75">
      <c r="A24" s="134"/>
      <c r="B24" s="138" t="s">
        <v>84</v>
      </c>
      <c r="C24" s="139" t="s">
        <v>58</v>
      </c>
      <c r="D24" s="135">
        <v>9</v>
      </c>
      <c r="E24" s="199">
        <v>42</v>
      </c>
      <c r="F24" s="131">
        <f>ROUND(D24*E24,2)</f>
        <v>378</v>
      </c>
    </row>
    <row r="25" spans="1:6" ht="17.25" customHeight="1">
      <c r="A25" s="134"/>
      <c r="B25" s="125" t="s">
        <v>178</v>
      </c>
      <c r="C25" s="125" t="s">
        <v>58</v>
      </c>
      <c r="D25" s="135">
        <v>5</v>
      </c>
      <c r="E25" s="199">
        <v>372</v>
      </c>
      <c r="F25" s="131">
        <f>ROUND(D25*E25,2)</f>
        <v>1860</v>
      </c>
    </row>
    <row r="26" spans="1:6" ht="12.75">
      <c r="A26" s="134"/>
      <c r="B26" s="125"/>
      <c r="C26" s="125"/>
      <c r="D26" s="135"/>
      <c r="E26" s="199"/>
      <c r="F26" s="133">
        <f>SUM(F22:F25)</f>
        <v>18636.9</v>
      </c>
    </row>
    <row r="27" spans="1:6" ht="17.25" customHeight="1">
      <c r="A27" s="134" t="s">
        <v>83</v>
      </c>
      <c r="B27" s="187" t="s">
        <v>240</v>
      </c>
      <c r="C27" s="183" t="s">
        <v>51</v>
      </c>
      <c r="D27" s="184">
        <f>75*0.9</f>
        <v>67.5</v>
      </c>
      <c r="E27" s="199">
        <f>LEAD!J7</f>
        <v>1533.33</v>
      </c>
      <c r="F27" s="185">
        <f>ROUND(D27*E27,2)</f>
        <v>103499.78</v>
      </c>
    </row>
    <row r="28" spans="1:6" ht="25.5">
      <c r="A28" s="132"/>
      <c r="B28" s="182" t="s">
        <v>221</v>
      </c>
      <c r="C28" s="183" t="s">
        <v>51</v>
      </c>
      <c r="D28" s="184">
        <f>75*0.45</f>
        <v>33.75</v>
      </c>
      <c r="E28" s="199">
        <f>LEAD!J5</f>
        <v>592.72</v>
      </c>
      <c r="F28" s="185">
        <f>ROUND(D28*E28,2)</f>
        <v>20004.3</v>
      </c>
    </row>
    <row r="29" spans="1:6" ht="17.25" customHeight="1">
      <c r="A29" s="132"/>
      <c r="B29" s="187" t="s">
        <v>169</v>
      </c>
      <c r="C29" s="183" t="s">
        <v>222</v>
      </c>
      <c r="D29" s="184">
        <f>75*0.33</f>
        <v>24.75</v>
      </c>
      <c r="E29" s="199">
        <f>LEAD!J8</f>
        <v>5500</v>
      </c>
      <c r="F29" s="185">
        <f>ROUND(D29*E29,2)</f>
        <v>136125</v>
      </c>
    </row>
    <row r="30" spans="1:6" ht="17.25" customHeight="1">
      <c r="A30" s="132"/>
      <c r="B30" s="125" t="s">
        <v>59</v>
      </c>
      <c r="C30" s="142" t="s">
        <v>60</v>
      </c>
      <c r="D30" s="186">
        <v>412.5</v>
      </c>
      <c r="E30" s="199">
        <v>15</v>
      </c>
      <c r="F30" s="185">
        <f>ROUND(D30*E30,2)</f>
        <v>6187.5</v>
      </c>
    </row>
    <row r="31" spans="1:6" ht="17.25" customHeight="1">
      <c r="A31" s="132"/>
      <c r="B31" s="125" t="s">
        <v>176</v>
      </c>
      <c r="C31" s="142" t="s">
        <v>61</v>
      </c>
      <c r="D31" s="186">
        <v>18</v>
      </c>
      <c r="E31" s="199">
        <v>100</v>
      </c>
      <c r="F31" s="185">
        <f>ROUND(D31*E31,2)</f>
        <v>1800</v>
      </c>
    </row>
    <row r="32" spans="1:6" ht="17.25" customHeight="1">
      <c r="A32" s="132"/>
      <c r="B32" s="125"/>
      <c r="C32" s="125"/>
      <c r="D32" s="126"/>
      <c r="E32" s="199"/>
      <c r="F32" s="133">
        <f>SUM(F27:F31)</f>
        <v>267616.58</v>
      </c>
    </row>
    <row r="33" spans="1:6" ht="17.25" customHeight="1">
      <c r="A33" s="134" t="s">
        <v>80</v>
      </c>
      <c r="B33" s="140" t="s">
        <v>175</v>
      </c>
      <c r="C33" s="245">
        <f>F21+F26+F32</f>
        <v>336203.48</v>
      </c>
      <c r="D33" s="245"/>
      <c r="E33" s="138" t="s">
        <v>75</v>
      </c>
      <c r="F33" s="128">
        <f>ROUND(0.03*C33,2)</f>
        <v>10086.1</v>
      </c>
    </row>
    <row r="34" spans="1:6" ht="17.25" customHeight="1">
      <c r="A34" s="132"/>
      <c r="B34" s="125" t="s">
        <v>69</v>
      </c>
      <c r="C34" s="141"/>
      <c r="D34" s="142"/>
      <c r="E34" s="138"/>
      <c r="F34" s="133">
        <f>F21+F26+F32+F33</f>
        <v>346289.57999999996</v>
      </c>
    </row>
    <row r="35" spans="1:6" ht="24.75" customHeight="1">
      <c r="A35" s="132"/>
      <c r="B35" s="125" t="s">
        <v>70</v>
      </c>
      <c r="C35" s="246">
        <f>(F34)</f>
        <v>346289.57999999996</v>
      </c>
      <c r="D35" s="246"/>
      <c r="E35" s="200" t="s">
        <v>78</v>
      </c>
      <c r="F35" s="128">
        <f>ROUND(F34/75,2)</f>
        <v>4617.19</v>
      </c>
    </row>
    <row r="36" spans="1:6" ht="37.5" customHeight="1">
      <c r="A36" s="202">
        <v>4</v>
      </c>
      <c r="B36" s="143" t="s">
        <v>71</v>
      </c>
      <c r="C36" s="144" t="s">
        <v>60</v>
      </c>
      <c r="D36" s="145">
        <v>1</v>
      </c>
      <c r="E36" s="201">
        <v>498</v>
      </c>
      <c r="F36" s="146">
        <f>ROUND(D36*E36,2)</f>
        <v>498</v>
      </c>
    </row>
    <row r="37" ht="48" customHeight="1">
      <c r="D37" s="12" t="str">
        <f>'Spe.Report'!F25</f>
        <v>Asst. Exe. Engineer,</v>
      </c>
    </row>
    <row r="38" ht="12.75">
      <c r="D38" s="12" t="str">
        <f>'Spe.Report'!F26</f>
        <v>PRI, B.Kothakota.</v>
      </c>
    </row>
    <row r="39" ht="12.75">
      <c r="D39" s="12"/>
    </row>
  </sheetData>
  <sheetProtection/>
  <mergeCells count="2">
    <mergeCell ref="C33:D33"/>
    <mergeCell ref="C35:D35"/>
  </mergeCells>
  <printOptions horizontalCentered="1"/>
  <pageMargins left="0.118110236220472" right="0" top="0.498031496" bottom="0.143700787" header="0" footer="0.039370078740157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L7" sqref="L7"/>
    </sheetView>
  </sheetViews>
  <sheetFormatPr defaultColWidth="9.140625" defaultRowHeight="12.75"/>
  <cols>
    <col min="1" max="1" width="7.57421875" style="1" customWidth="1"/>
    <col min="2" max="2" width="43.7109375" style="0" customWidth="1"/>
    <col min="3" max="3" width="3.57421875" style="0" customWidth="1"/>
    <col min="4" max="4" width="6.57421875" style="0" bestFit="1" customWidth="1"/>
    <col min="5" max="5" width="7.00390625" style="0" customWidth="1"/>
    <col min="6" max="6" width="5.8515625" style="0" bestFit="1" customWidth="1"/>
    <col min="7" max="7" width="6.00390625" style="0" customWidth="1"/>
    <col min="8" max="8" width="7.57421875" style="0" bestFit="1" customWidth="1"/>
    <col min="9" max="9" width="7.421875" style="0" bestFit="1" customWidth="1"/>
    <col min="11" max="11" width="9.57421875" style="0" bestFit="1" customWidth="1"/>
  </cols>
  <sheetData>
    <row r="1" spans="1:9" ht="19.5" customHeight="1">
      <c r="A1" s="47" t="s">
        <v>191</v>
      </c>
      <c r="B1" s="9"/>
      <c r="C1" s="9"/>
      <c r="D1" s="9"/>
      <c r="E1" s="9"/>
      <c r="F1" s="9"/>
      <c r="G1" s="9"/>
      <c r="H1" s="9"/>
      <c r="I1" s="9"/>
    </row>
    <row r="2" spans="1:9" ht="35.25" customHeight="1">
      <c r="A2" s="31" t="str">
        <f>LEAD!A2</f>
        <v>N.W.</v>
      </c>
      <c r="B2" s="31" t="str">
        <f>LEAD!B2</f>
        <v>Providing CC road in Reddivaripalle  H/o Vepurikota</v>
      </c>
      <c r="C2" s="83"/>
      <c r="D2" s="83"/>
      <c r="E2" s="83"/>
      <c r="F2" s="230" t="s">
        <v>233</v>
      </c>
      <c r="G2" s="83"/>
      <c r="H2" s="83"/>
      <c r="I2" s="83"/>
    </row>
    <row r="3" spans="1:8" ht="19.5" customHeight="1">
      <c r="A3" s="31" t="str">
        <f>LEAD!A3</f>
        <v>Grant:</v>
      </c>
      <c r="B3" s="31" t="str">
        <f>LEAD!B3</f>
        <v>SDF 2013-14 (Plain)</v>
      </c>
      <c r="C3" s="32"/>
      <c r="D3" s="32"/>
      <c r="E3" s="26"/>
      <c r="F3" s="32"/>
      <c r="G3" s="29" t="str">
        <f>LEAD!I3</f>
        <v>Est.Cost Rs.</v>
      </c>
      <c r="H3" s="29">
        <f>LEAD!J3</f>
        <v>200000</v>
      </c>
    </row>
    <row r="4" spans="1:9" s="12" customFormat="1" ht="18" customHeight="1">
      <c r="A4" s="244" t="s">
        <v>22</v>
      </c>
      <c r="B4" s="244" t="s">
        <v>3</v>
      </c>
      <c r="C4" s="244" t="s">
        <v>4</v>
      </c>
      <c r="D4" s="244" t="s">
        <v>25</v>
      </c>
      <c r="E4" s="244"/>
      <c r="F4" s="244"/>
      <c r="G4" s="244" t="s">
        <v>23</v>
      </c>
      <c r="H4" s="244" t="s">
        <v>5</v>
      </c>
      <c r="I4" s="244" t="s">
        <v>6</v>
      </c>
    </row>
    <row r="5" spans="1:9" s="12" customFormat="1" ht="21" customHeight="1">
      <c r="A5" s="244"/>
      <c r="B5" s="244"/>
      <c r="C5" s="244"/>
      <c r="D5" s="16" t="s">
        <v>26</v>
      </c>
      <c r="E5" s="16" t="s">
        <v>27</v>
      </c>
      <c r="F5" s="16" t="s">
        <v>28</v>
      </c>
      <c r="G5" s="244"/>
      <c r="H5" s="244"/>
      <c r="I5" s="244"/>
    </row>
    <row r="6" spans="1:11" s="12" customFormat="1" ht="40.5" customHeight="1">
      <c r="A6" s="169">
        <v>1</v>
      </c>
      <c r="B6" s="170" t="s">
        <v>224</v>
      </c>
      <c r="C6" s="220" t="s">
        <v>189</v>
      </c>
      <c r="D6" s="221"/>
      <c r="E6" s="221"/>
      <c r="F6" s="222"/>
      <c r="G6" s="223">
        <v>4.73</v>
      </c>
      <c r="H6" s="224">
        <f>Est!H6</f>
        <v>131.2</v>
      </c>
      <c r="I6" s="209">
        <f>ROUND((G6*H6),0)</f>
        <v>621</v>
      </c>
      <c r="K6" s="44"/>
    </row>
    <row r="7" spans="1:11" s="12" customFormat="1" ht="50.25" customHeight="1">
      <c r="A7" s="157">
        <v>2</v>
      </c>
      <c r="B7" s="129" t="s">
        <v>228</v>
      </c>
      <c r="C7" s="220" t="s">
        <v>189</v>
      </c>
      <c r="D7" s="225"/>
      <c r="E7" s="225"/>
      <c r="F7" s="226"/>
      <c r="G7" s="227">
        <v>4.81</v>
      </c>
      <c r="H7" s="224">
        <f>Est!H7</f>
        <v>505.83</v>
      </c>
      <c r="I7" s="214">
        <f>ROUND((G7*H7),0)</f>
        <v>2433</v>
      </c>
      <c r="K7" s="44"/>
    </row>
    <row r="8" spans="1:11" ht="76.5">
      <c r="A8" s="157">
        <v>3</v>
      </c>
      <c r="B8" s="129" t="s">
        <v>223</v>
      </c>
      <c r="C8" s="220" t="s">
        <v>190</v>
      </c>
      <c r="D8" s="228"/>
      <c r="E8" s="228"/>
      <c r="F8" s="229"/>
      <c r="G8" s="227">
        <v>31.62</v>
      </c>
      <c r="H8" s="224">
        <f>Est!H8</f>
        <v>4617.19</v>
      </c>
      <c r="I8" s="217">
        <f>ROUND((G8*H8),0)</f>
        <v>145996</v>
      </c>
      <c r="K8" s="44"/>
    </row>
    <row r="9" spans="1:12" ht="51">
      <c r="A9" s="157">
        <v>4</v>
      </c>
      <c r="B9" s="129" t="s">
        <v>71</v>
      </c>
      <c r="C9" s="220" t="s">
        <v>190</v>
      </c>
      <c r="D9" s="228"/>
      <c r="E9" s="228"/>
      <c r="F9" s="229"/>
      <c r="G9" s="227">
        <v>4.08</v>
      </c>
      <c r="H9" s="224">
        <f>Est!H9</f>
        <v>498</v>
      </c>
      <c r="I9" s="219">
        <f>ROUND((G9*H9),0)</f>
        <v>2032</v>
      </c>
      <c r="K9" s="44"/>
      <c r="L9" s="1"/>
    </row>
    <row r="10" spans="1:11" ht="25.5" customHeight="1">
      <c r="A10" s="157"/>
      <c r="B10" s="161"/>
      <c r="C10" s="158"/>
      <c r="D10" s="160"/>
      <c r="E10" s="160"/>
      <c r="F10" s="160"/>
      <c r="G10" s="159"/>
      <c r="H10" s="163" t="s">
        <v>79</v>
      </c>
      <c r="I10" s="168">
        <f>SUM(I6:I9)</f>
        <v>151082</v>
      </c>
      <c r="K10" s="44"/>
    </row>
    <row r="11" spans="1:9" ht="31.5" customHeight="1">
      <c r="A11" s="157">
        <v>5</v>
      </c>
      <c r="B11" s="161" t="s">
        <v>24</v>
      </c>
      <c r="C11" s="158"/>
      <c r="D11" s="75"/>
      <c r="E11" s="75"/>
      <c r="F11" s="75"/>
      <c r="G11" s="75"/>
      <c r="H11" s="164"/>
      <c r="I11" s="162">
        <f>ROUND(I10*0.005,0)</f>
        <v>755</v>
      </c>
    </row>
    <row r="12" spans="1:9" ht="21.75" customHeight="1">
      <c r="A12" s="157">
        <v>7</v>
      </c>
      <c r="B12" s="165" t="s">
        <v>182</v>
      </c>
      <c r="C12" s="158"/>
      <c r="D12" s="130"/>
      <c r="E12" s="130"/>
      <c r="F12" s="130"/>
      <c r="G12" s="130"/>
      <c r="H12" s="130"/>
      <c r="I12" s="166">
        <f>ROUND(I10*0.05,0)</f>
        <v>7554</v>
      </c>
    </row>
    <row r="13" spans="1:9" ht="21.75" customHeight="1">
      <c r="A13" s="157">
        <v>6</v>
      </c>
      <c r="B13" s="165" t="s">
        <v>2</v>
      </c>
      <c r="C13" s="158"/>
      <c r="D13" s="130"/>
      <c r="E13" s="130"/>
      <c r="F13" s="130"/>
      <c r="G13" s="130"/>
      <c r="H13" s="130"/>
      <c r="I13" s="171">
        <v>0</v>
      </c>
    </row>
    <row r="14" spans="1:9" ht="24" customHeight="1" thickBot="1">
      <c r="A14" s="4"/>
      <c r="B14" s="5"/>
      <c r="C14" s="5"/>
      <c r="D14" s="5"/>
      <c r="E14" s="5"/>
      <c r="F14" s="5"/>
      <c r="G14" s="6"/>
      <c r="H14" s="119" t="s">
        <v>1</v>
      </c>
      <c r="I14" s="120">
        <f>I10+I11+I12+I13</f>
        <v>159391</v>
      </c>
    </row>
    <row r="15" spans="2:9" ht="47.25" customHeight="1">
      <c r="B15" s="116"/>
      <c r="C15" s="27"/>
      <c r="D15" s="27"/>
      <c r="E15" s="27"/>
      <c r="F15" s="5"/>
      <c r="G15" s="12" t="str">
        <f>'Spe.Report'!F25</f>
        <v>Asst. Exe. Engineer,</v>
      </c>
      <c r="H15" s="12"/>
      <c r="I15" s="12"/>
    </row>
    <row r="16" spans="5:7" ht="12.75">
      <c r="E16" s="7"/>
      <c r="G16" s="12" t="str">
        <f>'Spe.Report'!F26</f>
        <v>PRI, B.Kothakota.</v>
      </c>
    </row>
    <row r="17" spans="5:7" ht="12.75">
      <c r="E17" s="7"/>
      <c r="G17" s="12"/>
    </row>
    <row r="18" spans="5:7" ht="12.75">
      <c r="E18" s="7"/>
      <c r="G18" s="12"/>
    </row>
    <row r="19" spans="2:7" ht="12.75">
      <c r="B19" s="117"/>
      <c r="E19" s="7"/>
      <c r="G19" s="12"/>
    </row>
    <row r="20" spans="2:7" ht="12.75">
      <c r="B20" s="117"/>
      <c r="E20" s="7"/>
      <c r="G20" s="12"/>
    </row>
    <row r="21" ht="12.75">
      <c r="B21" s="117"/>
    </row>
  </sheetData>
  <sheetProtection/>
  <mergeCells count="7">
    <mergeCell ref="I4:I5"/>
    <mergeCell ref="A4:A5"/>
    <mergeCell ref="B4:B5"/>
    <mergeCell ref="C4:C5"/>
    <mergeCell ref="D4:F4"/>
    <mergeCell ref="G4:G5"/>
    <mergeCell ref="H4:H5"/>
  </mergeCells>
  <printOptions horizontalCentered="1"/>
  <pageMargins left="0.0393700787401575" right="0.0393700787401575" top="0.393700787401575" bottom="0.0393700787401575" header="0.826771653543307" footer="0.511811023622047"/>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1">
      <selection activeCell="I8" sqref="I8:J8"/>
    </sheetView>
  </sheetViews>
  <sheetFormatPr defaultColWidth="9.140625" defaultRowHeight="12.75"/>
  <cols>
    <col min="1" max="1" width="6.28125" style="23" customWidth="1"/>
    <col min="2" max="2" width="44.8515625" style="19" customWidth="1"/>
    <col min="3" max="3" width="6.7109375" style="19" customWidth="1"/>
    <col min="4" max="4" width="8.8515625" style="19" customWidth="1"/>
    <col min="5" max="5" width="7.421875" style="19" bestFit="1" customWidth="1"/>
    <col min="6" max="6" width="6.8515625" style="19" customWidth="1"/>
    <col min="7" max="7" width="8.57421875" style="19" customWidth="1"/>
    <col min="8" max="8" width="8.28125" style="19" customWidth="1"/>
    <col min="9" max="9" width="6.7109375" style="19" customWidth="1"/>
    <col min="10" max="10" width="7.7109375" style="19" customWidth="1"/>
    <col min="11" max="16384" width="9.140625" style="19" customWidth="1"/>
  </cols>
  <sheetData>
    <row r="1" spans="1:8" ht="15">
      <c r="A1" s="43" t="s">
        <v>74</v>
      </c>
      <c r="B1" s="18"/>
      <c r="C1" s="18"/>
      <c r="D1" s="18"/>
      <c r="E1" s="18"/>
      <c r="F1" s="18"/>
      <c r="G1" s="18"/>
      <c r="H1" s="18"/>
    </row>
    <row r="2" spans="1:8" ht="15">
      <c r="A2" s="15" t="s">
        <v>31</v>
      </c>
      <c r="B2" s="15" t="str">
        <f>LEAD!B2</f>
        <v>Providing CC road in Reddivaripalle  H/o Vepurikota</v>
      </c>
      <c r="C2" s="18"/>
      <c r="D2" s="18"/>
      <c r="E2" s="18"/>
      <c r="F2" s="18"/>
      <c r="G2" s="18"/>
      <c r="H2" s="20"/>
    </row>
    <row r="3" spans="1:10" ht="18">
      <c r="A3" s="15" t="s">
        <v>32</v>
      </c>
      <c r="B3" s="15" t="str">
        <f>LEAD!B3</f>
        <v>SDF 2013-14 (Plain)</v>
      </c>
      <c r="C3" s="15"/>
      <c r="D3" s="49" t="s">
        <v>220</v>
      </c>
      <c r="E3" s="15"/>
      <c r="F3" s="15"/>
      <c r="G3" s="15"/>
      <c r="H3" s="15"/>
      <c r="I3" s="13" t="s">
        <v>0</v>
      </c>
      <c r="J3" s="14">
        <f>LEAD!J3</f>
        <v>200000</v>
      </c>
    </row>
    <row r="4" spans="1:10" ht="15" customHeight="1">
      <c r="A4" s="247" t="s">
        <v>9</v>
      </c>
      <c r="B4" s="249" t="s">
        <v>3</v>
      </c>
      <c r="C4" s="251" t="s">
        <v>72</v>
      </c>
      <c r="D4" s="252"/>
      <c r="E4" s="253"/>
      <c r="F4" s="251" t="s">
        <v>192</v>
      </c>
      <c r="G4" s="252"/>
      <c r="H4" s="253"/>
      <c r="I4" s="249" t="s">
        <v>39</v>
      </c>
      <c r="J4" s="249" t="s">
        <v>40</v>
      </c>
    </row>
    <row r="5" spans="1:10" ht="15">
      <c r="A5" s="248"/>
      <c r="B5" s="250"/>
      <c r="C5" s="25" t="s">
        <v>23</v>
      </c>
      <c r="D5" s="25" t="s">
        <v>29</v>
      </c>
      <c r="E5" s="16" t="s">
        <v>6</v>
      </c>
      <c r="F5" s="25" t="s">
        <v>23</v>
      </c>
      <c r="G5" s="25" t="s">
        <v>29</v>
      </c>
      <c r="H5" s="16" t="s">
        <v>6</v>
      </c>
      <c r="I5" s="250"/>
      <c r="J5" s="250"/>
    </row>
    <row r="6" spans="1:10" ht="25.5">
      <c r="A6" s="52">
        <v>1</v>
      </c>
      <c r="B6" s="48" t="s">
        <v>226</v>
      </c>
      <c r="C6" s="112">
        <f>Est!G6</f>
        <v>3.51</v>
      </c>
      <c r="D6" s="112">
        <f>Est!H6</f>
        <v>131.2</v>
      </c>
      <c r="E6" s="113">
        <f>Est!I6</f>
        <v>461</v>
      </c>
      <c r="F6" s="53">
        <f>'W Est'!G6</f>
        <v>4.73</v>
      </c>
      <c r="G6" s="53">
        <f>'W Est'!H6</f>
        <v>131.2</v>
      </c>
      <c r="H6" s="57">
        <f>'W Est'!I6</f>
        <v>621</v>
      </c>
      <c r="I6" s="232">
        <f aca="true" t="shared" si="0" ref="I6:I12">IF((E6-H6)&lt;0,(H6-E6),0)</f>
        <v>160</v>
      </c>
      <c r="J6" s="232">
        <f aca="true" t="shared" si="1" ref="J6:J12">IF((E6-H6)&lt;0,0,(E6-H6))</f>
        <v>0</v>
      </c>
    </row>
    <row r="7" spans="1:10" ht="38.25">
      <c r="A7" s="52">
        <v>2</v>
      </c>
      <c r="B7" s="48" t="s">
        <v>228</v>
      </c>
      <c r="C7" s="112">
        <f>Est!G7</f>
        <v>3.26</v>
      </c>
      <c r="D7" s="112">
        <f>Est!H7</f>
        <v>505.83</v>
      </c>
      <c r="E7" s="113">
        <f>Est!I7</f>
        <v>1649</v>
      </c>
      <c r="F7" s="53">
        <f>'W Est'!G7</f>
        <v>4.81</v>
      </c>
      <c r="G7" s="53">
        <f>'W Est'!H7</f>
        <v>505.83</v>
      </c>
      <c r="H7" s="57">
        <f>'W Est'!I7</f>
        <v>2433</v>
      </c>
      <c r="I7" s="232">
        <f t="shared" si="0"/>
        <v>784</v>
      </c>
      <c r="J7" s="232">
        <f t="shared" si="1"/>
        <v>0</v>
      </c>
    </row>
    <row r="8" spans="1:10" ht="76.5">
      <c r="A8" s="52">
        <v>3</v>
      </c>
      <c r="B8" s="129" t="s">
        <v>223</v>
      </c>
      <c r="C8" s="112">
        <f>Est!G8</f>
        <v>40.16</v>
      </c>
      <c r="D8" s="112">
        <f>Est!H8</f>
        <v>4617.19</v>
      </c>
      <c r="E8" s="113">
        <f>Est!I8</f>
        <v>185426</v>
      </c>
      <c r="F8" s="53">
        <f>'W Est'!G8</f>
        <v>31.62</v>
      </c>
      <c r="G8" s="53">
        <f>'W Est'!H8</f>
        <v>4617.19</v>
      </c>
      <c r="H8" s="57">
        <f>'W Est'!I8</f>
        <v>145996</v>
      </c>
      <c r="I8" s="232">
        <f t="shared" si="0"/>
        <v>0</v>
      </c>
      <c r="J8" s="232">
        <f t="shared" si="1"/>
        <v>39430</v>
      </c>
    </row>
    <row r="9" spans="1:10" ht="38.25">
      <c r="A9" s="52">
        <v>4</v>
      </c>
      <c r="B9" s="48" t="s">
        <v>71</v>
      </c>
      <c r="C9" s="112">
        <f>Est!G9</f>
        <v>4.08</v>
      </c>
      <c r="D9" s="112">
        <f>Est!H9</f>
        <v>498</v>
      </c>
      <c r="E9" s="113">
        <f>Est!I9</f>
        <v>2032</v>
      </c>
      <c r="F9" s="53">
        <f>'W Est'!G9</f>
        <v>4.08</v>
      </c>
      <c r="G9" s="53">
        <f>'W Est'!H9</f>
        <v>498</v>
      </c>
      <c r="H9" s="57">
        <f>'W Est'!I9</f>
        <v>2032</v>
      </c>
      <c r="I9" s="232">
        <f t="shared" si="0"/>
        <v>0</v>
      </c>
      <c r="J9" s="232">
        <f t="shared" si="1"/>
        <v>0</v>
      </c>
    </row>
    <row r="10" spans="1:10" ht="19.5" customHeight="1">
      <c r="A10" s="52">
        <v>5</v>
      </c>
      <c r="B10" s="48" t="s">
        <v>24</v>
      </c>
      <c r="C10" s="53"/>
      <c r="D10" s="53"/>
      <c r="E10" s="57">
        <f>Est!I11</f>
        <v>948</v>
      </c>
      <c r="F10" s="53"/>
      <c r="G10" s="53"/>
      <c r="H10" s="57">
        <f>'W Est'!I11</f>
        <v>755</v>
      </c>
      <c r="I10" s="232">
        <f t="shared" si="0"/>
        <v>0</v>
      </c>
      <c r="J10" s="232">
        <f t="shared" si="1"/>
        <v>193</v>
      </c>
    </row>
    <row r="11" spans="1:10" ht="19.5" customHeight="1">
      <c r="A11" s="52">
        <v>6</v>
      </c>
      <c r="B11" s="48" t="s">
        <v>182</v>
      </c>
      <c r="C11" s="53"/>
      <c r="D11" s="53"/>
      <c r="E11" s="57">
        <f>Est!I12</f>
        <v>9478</v>
      </c>
      <c r="F11" s="53"/>
      <c r="G11" s="53"/>
      <c r="H11" s="57">
        <f>'W Est'!I12</f>
        <v>7554</v>
      </c>
      <c r="I11" s="232">
        <f t="shared" si="0"/>
        <v>0</v>
      </c>
      <c r="J11" s="232">
        <f t="shared" si="1"/>
        <v>1924</v>
      </c>
    </row>
    <row r="12" spans="1:10" ht="19.5" customHeight="1">
      <c r="A12" s="52">
        <v>7</v>
      </c>
      <c r="B12" s="48" t="s">
        <v>85</v>
      </c>
      <c r="C12" s="54"/>
      <c r="D12" s="54"/>
      <c r="E12" s="57">
        <f>Est!I13</f>
        <v>6</v>
      </c>
      <c r="F12" s="55"/>
      <c r="G12" s="53"/>
      <c r="H12" s="57">
        <f>'W Est'!I13</f>
        <v>0</v>
      </c>
      <c r="I12" s="232">
        <f t="shared" si="0"/>
        <v>0</v>
      </c>
      <c r="J12" s="232">
        <f t="shared" si="1"/>
        <v>6</v>
      </c>
    </row>
    <row r="13" spans="1:10" ht="21.75" customHeight="1" thickBot="1">
      <c r="A13" s="21"/>
      <c r="B13" s="48"/>
      <c r="C13" s="22"/>
      <c r="D13" s="35" t="s">
        <v>1</v>
      </c>
      <c r="E13" s="58">
        <f>SUM(E6:E12)</f>
        <v>200000</v>
      </c>
      <c r="F13" s="37"/>
      <c r="G13" s="38"/>
      <c r="H13" s="58">
        <f>SUM(H6:H12)</f>
        <v>159391</v>
      </c>
      <c r="I13" s="58">
        <f>SUM(I6:I12)</f>
        <v>944</v>
      </c>
      <c r="J13" s="58">
        <f>SUM(J6:J12)</f>
        <v>41553</v>
      </c>
    </row>
    <row r="14" spans="4:10" ht="18.75" customHeight="1">
      <c r="D14" s="39" t="s">
        <v>72</v>
      </c>
      <c r="E14" s="59">
        <f>E13</f>
        <v>200000</v>
      </c>
      <c r="F14" s="40"/>
      <c r="G14" s="40"/>
      <c r="H14" s="63" t="s">
        <v>41</v>
      </c>
      <c r="I14" s="59">
        <f>I13</f>
        <v>944</v>
      </c>
      <c r="J14" s="64"/>
    </row>
    <row r="15" spans="4:10" ht="18.75" customHeight="1">
      <c r="D15" s="39" t="s">
        <v>192</v>
      </c>
      <c r="E15" s="60">
        <f>H13</f>
        <v>159391</v>
      </c>
      <c r="F15" s="40"/>
      <c r="G15" s="40"/>
      <c r="H15" s="63" t="s">
        <v>42</v>
      </c>
      <c r="I15" s="60">
        <f>J13</f>
        <v>41553</v>
      </c>
      <c r="J15" s="64"/>
    </row>
    <row r="16" spans="4:10" ht="18.75" customHeight="1" thickBot="1">
      <c r="D16" s="39" t="s">
        <v>43</v>
      </c>
      <c r="E16" s="61">
        <f>E14-E15</f>
        <v>40609</v>
      </c>
      <c r="F16" s="40"/>
      <c r="G16" s="40"/>
      <c r="H16" s="63" t="s">
        <v>43</v>
      </c>
      <c r="I16" s="65">
        <f>I15-I14</f>
        <v>40609</v>
      </c>
      <c r="J16" s="64"/>
    </row>
    <row r="17" ht="39" customHeight="1">
      <c r="F17" s="12" t="str">
        <f>LEAD!H11</f>
        <v>Asst. Exe. Engineer,</v>
      </c>
    </row>
    <row r="18" ht="15">
      <c r="F18" s="12" t="str">
        <f>LEAD!H12</f>
        <v>PRI, B.Kothakota.</v>
      </c>
    </row>
    <row r="19" ht="15">
      <c r="F19" s="12"/>
    </row>
  </sheetData>
  <sheetProtection/>
  <mergeCells count="6">
    <mergeCell ref="A4:A5"/>
    <mergeCell ref="B4:B5"/>
    <mergeCell ref="C4:E4"/>
    <mergeCell ref="F4:H4"/>
    <mergeCell ref="I4:I5"/>
    <mergeCell ref="J4:J5"/>
  </mergeCells>
  <printOptions horizontalCentered="1"/>
  <pageMargins left="0.15748031496063" right="0" top="0.354330708661417" bottom="0" header="0.511811023622047" footer="0.511811023622047"/>
  <pageSetup blackAndWhite="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19"/>
  <sheetViews>
    <sheetView zoomScalePageLayoutView="0" workbookViewId="0" topLeftCell="A2">
      <selection activeCell="N14" sqref="N14"/>
    </sheetView>
  </sheetViews>
  <sheetFormatPr defaultColWidth="9.140625" defaultRowHeight="12.75"/>
  <cols>
    <col min="1" max="1" width="6.28125" style="23" customWidth="1"/>
    <col min="2" max="2" width="44.8515625" style="19" customWidth="1"/>
    <col min="3" max="3" width="6.7109375" style="19" customWidth="1"/>
    <col min="4" max="4" width="8.8515625" style="19" customWidth="1"/>
    <col min="5" max="5" width="10.8515625" style="19" customWidth="1"/>
    <col min="6" max="6" width="6.8515625" style="19" customWidth="1"/>
    <col min="7" max="7" width="8.57421875" style="19" customWidth="1"/>
    <col min="8" max="8" width="9.57421875" style="19" customWidth="1"/>
    <col min="9" max="9" width="6.7109375" style="19" customWidth="1"/>
    <col min="10" max="10" width="7.7109375" style="19" customWidth="1"/>
    <col min="11" max="16384" width="9.140625" style="19" customWidth="1"/>
  </cols>
  <sheetData>
    <row r="1" spans="1:8" ht="15">
      <c r="A1" s="18" t="s">
        <v>37</v>
      </c>
      <c r="B1" s="18"/>
      <c r="C1" s="18"/>
      <c r="D1" s="18"/>
      <c r="E1" s="18"/>
      <c r="F1" s="18"/>
      <c r="G1" s="18"/>
      <c r="H1" s="18"/>
    </row>
    <row r="2" spans="1:8" ht="15">
      <c r="A2" s="15" t="s">
        <v>31</v>
      </c>
      <c r="B2" s="15" t="str">
        <f>LEAD!B2</f>
        <v>Providing CC road in Reddivaripalle  H/o Vepurikota</v>
      </c>
      <c r="C2" s="18"/>
      <c r="D2" s="18"/>
      <c r="E2" s="18"/>
      <c r="F2" s="18"/>
      <c r="G2" s="18"/>
      <c r="H2" s="20"/>
    </row>
    <row r="3" spans="1:10" ht="18">
      <c r="A3" s="15" t="s">
        <v>32</v>
      </c>
      <c r="B3" s="15" t="str">
        <f>LEAD!B3</f>
        <v>SDF 2013-14 (Plain)</v>
      </c>
      <c r="C3" s="15"/>
      <c r="D3" s="49" t="str">
        <f>'Comp Stat'!D3</f>
        <v>MB No.</v>
      </c>
      <c r="E3" s="15"/>
      <c r="F3" s="15"/>
      <c r="G3" s="15"/>
      <c r="H3" s="15"/>
      <c r="I3" s="13" t="s">
        <v>0</v>
      </c>
      <c r="J3" s="14">
        <f>LEAD!J3</f>
        <v>200000</v>
      </c>
    </row>
    <row r="4" spans="1:11" ht="15" customHeight="1">
      <c r="A4" s="247" t="s">
        <v>9</v>
      </c>
      <c r="B4" s="249" t="s">
        <v>3</v>
      </c>
      <c r="C4" s="251" t="s">
        <v>192</v>
      </c>
      <c r="D4" s="252"/>
      <c r="E4" s="253"/>
      <c r="F4" s="251" t="s">
        <v>38</v>
      </c>
      <c r="G4" s="252"/>
      <c r="H4" s="253"/>
      <c r="I4" s="249" t="s">
        <v>39</v>
      </c>
      <c r="J4" s="249" t="s">
        <v>40</v>
      </c>
      <c r="K4" s="249" t="s">
        <v>73</v>
      </c>
    </row>
    <row r="5" spans="1:11" ht="15">
      <c r="A5" s="248"/>
      <c r="B5" s="250"/>
      <c r="C5" s="25" t="s">
        <v>23</v>
      </c>
      <c r="D5" s="25" t="s">
        <v>29</v>
      </c>
      <c r="E5" s="16" t="s">
        <v>6</v>
      </c>
      <c r="F5" s="25" t="s">
        <v>23</v>
      </c>
      <c r="G5" s="25" t="s">
        <v>29</v>
      </c>
      <c r="H5" s="16" t="s">
        <v>6</v>
      </c>
      <c r="I5" s="250"/>
      <c r="J5" s="250"/>
      <c r="K5" s="250"/>
    </row>
    <row r="6" spans="1:11" ht="25.5">
      <c r="A6" s="52">
        <v>1</v>
      </c>
      <c r="B6" s="48" t="s">
        <v>224</v>
      </c>
      <c r="C6" s="53">
        <f>'Comp Stat'!F6</f>
        <v>4.73</v>
      </c>
      <c r="D6" s="53">
        <f>'Comp Stat'!G6</f>
        <v>131.2</v>
      </c>
      <c r="E6" s="53">
        <f>'Comp Stat'!H6</f>
        <v>621</v>
      </c>
      <c r="F6" s="112">
        <f aca="true" t="shared" si="0" ref="F6:G9">C6</f>
        <v>4.73</v>
      </c>
      <c r="G6" s="53">
        <f t="shared" si="0"/>
        <v>131.2</v>
      </c>
      <c r="H6" s="53">
        <f>ROUND(F6*G6,2)</f>
        <v>620.58</v>
      </c>
      <c r="I6" s="231">
        <f aca="true" t="shared" si="1" ref="I6:I12">IF((E6-H6)&lt;0,(H6-E6),0)</f>
        <v>0</v>
      </c>
      <c r="J6" s="231">
        <f aca="true" t="shared" si="2" ref="J6:J12">IF((E6-H6)&lt;0,0,(E6-H6))</f>
        <v>0.4199999999999591</v>
      </c>
      <c r="K6" s="62"/>
    </row>
    <row r="7" spans="1:11" ht="38.25">
      <c r="A7" s="52">
        <v>2</v>
      </c>
      <c r="B7" s="48" t="s">
        <v>228</v>
      </c>
      <c r="C7" s="53">
        <f>'Comp Stat'!F7</f>
        <v>4.81</v>
      </c>
      <c r="D7" s="53">
        <f>'Comp Stat'!G7</f>
        <v>505.83</v>
      </c>
      <c r="E7" s="53">
        <f>'Comp Stat'!H7</f>
        <v>2433</v>
      </c>
      <c r="F7" s="112">
        <f t="shared" si="0"/>
        <v>4.81</v>
      </c>
      <c r="G7" s="53">
        <f t="shared" si="0"/>
        <v>505.83</v>
      </c>
      <c r="H7" s="53">
        <f>ROUND(F7*G7,2)</f>
        <v>2433.04</v>
      </c>
      <c r="I7" s="231">
        <f t="shared" si="1"/>
        <v>0.03999999999996362</v>
      </c>
      <c r="J7" s="231">
        <f t="shared" si="2"/>
        <v>0</v>
      </c>
      <c r="K7" s="62"/>
    </row>
    <row r="8" spans="1:11" ht="76.5">
      <c r="A8" s="52">
        <v>3</v>
      </c>
      <c r="B8" s="129" t="s">
        <v>223</v>
      </c>
      <c r="C8" s="53">
        <f>'Comp Stat'!F8</f>
        <v>31.62</v>
      </c>
      <c r="D8" s="53">
        <f>'Comp Stat'!G8</f>
        <v>4617.19</v>
      </c>
      <c r="E8" s="53">
        <f>'Comp Stat'!H8</f>
        <v>145996</v>
      </c>
      <c r="F8" s="112">
        <f t="shared" si="0"/>
        <v>31.62</v>
      </c>
      <c r="G8" s="53">
        <f t="shared" si="0"/>
        <v>4617.19</v>
      </c>
      <c r="H8" s="53">
        <f>ROUND(F8*G8,2)</f>
        <v>145995.55</v>
      </c>
      <c r="I8" s="231">
        <f t="shared" si="1"/>
        <v>0</v>
      </c>
      <c r="J8" s="231">
        <f t="shared" si="2"/>
        <v>0.45000000001164153</v>
      </c>
      <c r="K8" s="62"/>
    </row>
    <row r="9" spans="1:11" ht="38.25">
      <c r="A9" s="52">
        <v>4</v>
      </c>
      <c r="B9" s="48" t="s">
        <v>71</v>
      </c>
      <c r="C9" s="53">
        <f>'Comp Stat'!F9</f>
        <v>4.08</v>
      </c>
      <c r="D9" s="53">
        <f>'Comp Stat'!G9</f>
        <v>498</v>
      </c>
      <c r="E9" s="53">
        <f>'Comp Stat'!H9</f>
        <v>2032</v>
      </c>
      <c r="F9" s="112">
        <f t="shared" si="0"/>
        <v>4.08</v>
      </c>
      <c r="G9" s="53">
        <f t="shared" si="0"/>
        <v>498</v>
      </c>
      <c r="H9" s="53">
        <f>ROUND(F9*G9,2)</f>
        <v>2031.84</v>
      </c>
      <c r="I9" s="231">
        <f t="shared" si="1"/>
        <v>0</v>
      </c>
      <c r="J9" s="231">
        <f t="shared" si="2"/>
        <v>0.16000000000008185</v>
      </c>
      <c r="K9" s="62"/>
    </row>
    <row r="10" spans="1:11" ht="19.5" customHeight="1">
      <c r="A10" s="52">
        <v>5</v>
      </c>
      <c r="B10" s="10" t="s">
        <v>24</v>
      </c>
      <c r="C10" s="53"/>
      <c r="D10" s="53"/>
      <c r="E10" s="53">
        <f>'Comp Stat'!H10</f>
        <v>755</v>
      </c>
      <c r="F10" s="53"/>
      <c r="G10" s="53"/>
      <c r="H10" s="53">
        <f>Est!I11</f>
        <v>948</v>
      </c>
      <c r="I10" s="231">
        <f t="shared" si="1"/>
        <v>193</v>
      </c>
      <c r="J10" s="231">
        <f t="shared" si="2"/>
        <v>0</v>
      </c>
      <c r="K10" s="62"/>
    </row>
    <row r="11" spans="1:11" ht="19.5" customHeight="1">
      <c r="A11" s="52">
        <v>6</v>
      </c>
      <c r="B11" s="48" t="s">
        <v>182</v>
      </c>
      <c r="C11" s="53"/>
      <c r="D11" s="53"/>
      <c r="E11" s="53">
        <f>'Comp Stat'!H11</f>
        <v>7554</v>
      </c>
      <c r="F11" s="53"/>
      <c r="G11" s="53"/>
      <c r="H11" s="53">
        <f>Est!I12</f>
        <v>9478</v>
      </c>
      <c r="I11" s="231">
        <f t="shared" si="1"/>
        <v>1924</v>
      </c>
      <c r="J11" s="231">
        <f t="shared" si="2"/>
        <v>0</v>
      </c>
      <c r="K11" s="62"/>
    </row>
    <row r="12" spans="1:11" ht="15">
      <c r="A12" s="52">
        <v>7</v>
      </c>
      <c r="B12" s="48" t="s">
        <v>85</v>
      </c>
      <c r="C12" s="54"/>
      <c r="D12" s="54"/>
      <c r="E12" s="53">
        <f>'Comp Stat'!H12</f>
        <v>0</v>
      </c>
      <c r="F12" s="55"/>
      <c r="G12" s="53"/>
      <c r="H12" s="53">
        <v>0</v>
      </c>
      <c r="I12" s="231">
        <f t="shared" si="1"/>
        <v>0</v>
      </c>
      <c r="J12" s="231">
        <f t="shared" si="2"/>
        <v>0</v>
      </c>
      <c r="K12" s="62"/>
    </row>
    <row r="13" spans="1:10" ht="21.75" customHeight="1" thickBot="1">
      <c r="A13" s="21"/>
      <c r="B13" s="48"/>
      <c r="C13" s="22"/>
      <c r="D13" s="35" t="s">
        <v>1</v>
      </c>
      <c r="E13" s="36">
        <f>SUM(E6:E12)</f>
        <v>159391</v>
      </c>
      <c r="F13" s="37"/>
      <c r="G13" s="38"/>
      <c r="H13" s="36">
        <f>SUM(H6:H12)</f>
        <v>161507.00999999998</v>
      </c>
      <c r="I13" s="36">
        <f>SUM(I6:I12)</f>
        <v>2117.04</v>
      </c>
      <c r="J13" s="36">
        <f>SUM(J6:J12)</f>
        <v>1.0300000000116825</v>
      </c>
    </row>
    <row r="14" spans="4:10" ht="18.75" customHeight="1">
      <c r="D14" s="212" t="s">
        <v>192</v>
      </c>
      <c r="E14" s="34">
        <f>E13</f>
        <v>159391</v>
      </c>
      <c r="F14" s="40"/>
      <c r="G14" s="40"/>
      <c r="H14" s="63" t="s">
        <v>41</v>
      </c>
      <c r="I14" s="34">
        <f>I13</f>
        <v>2117.04</v>
      </c>
      <c r="J14" s="66"/>
    </row>
    <row r="15" spans="4:10" ht="18.75" customHeight="1">
      <c r="D15" s="39" t="s">
        <v>38</v>
      </c>
      <c r="E15" s="41">
        <f>H13</f>
        <v>161507.00999999998</v>
      </c>
      <c r="F15" s="40"/>
      <c r="G15" s="40"/>
      <c r="H15" s="63" t="s">
        <v>42</v>
      </c>
      <c r="I15" s="41">
        <f>J13</f>
        <v>1.0300000000116825</v>
      </c>
      <c r="J15" s="66"/>
    </row>
    <row r="16" spans="4:10" ht="18.75" customHeight="1" thickBot="1">
      <c r="D16" s="39" t="s">
        <v>43</v>
      </c>
      <c r="E16" s="42">
        <f>E14-E15</f>
        <v>-2116.00999999998</v>
      </c>
      <c r="F16" s="40"/>
      <c r="G16" s="40"/>
      <c r="H16" s="63" t="s">
        <v>43</v>
      </c>
      <c r="I16" s="24">
        <f>I15-I14</f>
        <v>-2116.0099999999884</v>
      </c>
      <c r="J16" s="66"/>
    </row>
    <row r="17" ht="57.75" customHeight="1">
      <c r="F17" s="12" t="str">
        <f>LEAD!H11</f>
        <v>Asst. Exe. Engineer,</v>
      </c>
    </row>
    <row r="18" ht="15">
      <c r="F18" s="12" t="str">
        <f>LEAD!H12</f>
        <v>PRI, B.Kothakota.</v>
      </c>
    </row>
    <row r="19" ht="15">
      <c r="F19" s="12"/>
    </row>
  </sheetData>
  <sheetProtection/>
  <mergeCells count="7">
    <mergeCell ref="K4:K5"/>
    <mergeCell ref="A4:A5"/>
    <mergeCell ref="B4:B5"/>
    <mergeCell ref="C4:E4"/>
    <mergeCell ref="F4:H4"/>
    <mergeCell ref="I4:I5"/>
    <mergeCell ref="J4:J5"/>
  </mergeCells>
  <printOptions horizontalCentered="1"/>
  <pageMargins left="0.15748031496062992" right="0" top="0.35433070866141736" bottom="0" header="0.5118110236220472" footer="0.5118110236220472"/>
  <pageSetup blackAndWhite="1" horizontalDpi="300" verticalDpi="300" orientation="landscape" paperSize="9" scale="106" r:id="rId1"/>
</worksheet>
</file>

<file path=xl/worksheets/sheet9.xml><?xml version="1.0" encoding="utf-8"?>
<worksheet xmlns="http://schemas.openxmlformats.org/spreadsheetml/2006/main" xmlns:r="http://schemas.openxmlformats.org/officeDocument/2006/relationships">
  <dimension ref="A1:H32"/>
  <sheetViews>
    <sheetView zoomScalePageLayoutView="0" workbookViewId="0" topLeftCell="A10">
      <selection activeCell="I29" sqref="I29"/>
    </sheetView>
  </sheetViews>
  <sheetFormatPr defaultColWidth="9.140625" defaultRowHeight="12.75"/>
  <cols>
    <col min="1" max="2" width="9.140625" style="12" customWidth="1"/>
    <col min="3" max="3" width="21.8515625" style="12" customWidth="1"/>
    <col min="4" max="4" width="30.57421875" style="12" customWidth="1"/>
    <col min="5" max="5" width="9.140625" style="12" customWidth="1"/>
    <col min="6" max="6" width="12.00390625" style="12" customWidth="1"/>
    <col min="7" max="16384" width="9.140625" style="12" customWidth="1"/>
  </cols>
  <sheetData>
    <row r="1" spans="1:7" ht="51.75">
      <c r="A1" s="95" t="s">
        <v>145</v>
      </c>
      <c r="B1" s="96"/>
      <c r="C1" s="97"/>
      <c r="D1" s="97" t="s">
        <v>146</v>
      </c>
      <c r="E1"/>
      <c r="F1"/>
      <c r="G1"/>
    </row>
    <row r="2" spans="1:6" ht="19.5" customHeight="1">
      <c r="A2" s="5" t="s">
        <v>147</v>
      </c>
      <c r="B2"/>
      <c r="C2" s="27" t="str">
        <f>top!C8</f>
        <v>Providing CC road in Reddivaripalle  H/o Vepurikota</v>
      </c>
      <c r="D2" s="27"/>
      <c r="F2"/>
    </row>
    <row r="3" spans="1:6" ht="19.5" customHeight="1">
      <c r="A3" s="260" t="s">
        <v>148</v>
      </c>
      <c r="B3" s="260"/>
      <c r="C3" s="68" t="str">
        <f>CONCATENATE("Chairman, Habitation Works Committee, ",C8)</f>
        <v>Chairman, Habitation Works Committee, Reddivaripalle </v>
      </c>
      <c r="D3" s="68"/>
      <c r="F3" s="98"/>
    </row>
    <row r="4" spans="1:6" ht="19.5" customHeight="1" thickBot="1">
      <c r="A4" s="68" t="s">
        <v>149</v>
      </c>
      <c r="B4" s="99"/>
      <c r="C4" s="27" t="s">
        <v>150</v>
      </c>
      <c r="D4" s="27"/>
      <c r="E4"/>
      <c r="F4" s="100"/>
    </row>
    <row r="5" spans="1:6" ht="24.75" customHeight="1" thickBot="1">
      <c r="A5" s="68" t="s">
        <v>151</v>
      </c>
      <c r="B5" s="99"/>
      <c r="C5" s="101"/>
      <c r="D5" s="233" t="str">
        <f>'Comp Rept'!D3</f>
        <v>MB No.</v>
      </c>
      <c r="E5" s="99"/>
      <c r="F5" s="99"/>
    </row>
    <row r="6" spans="1:6" ht="19.5" customHeight="1">
      <c r="A6" s="102" t="s">
        <v>152</v>
      </c>
      <c r="B6" s="100"/>
      <c r="C6" s="114">
        <v>41498</v>
      </c>
      <c r="D6" s="181"/>
      <c r="E6" s="100"/>
      <c r="F6" s="100"/>
    </row>
    <row r="7" spans="1:6" ht="19.5" customHeight="1">
      <c r="A7" s="68" t="s">
        <v>153</v>
      </c>
      <c r="B7" s="99"/>
      <c r="C7" s="68"/>
      <c r="D7" s="68"/>
      <c r="E7" s="99"/>
      <c r="F7" s="99"/>
    </row>
    <row r="8" spans="1:6" ht="19.5" customHeight="1">
      <c r="A8" s="68" t="s">
        <v>202</v>
      </c>
      <c r="B8" s="99"/>
      <c r="C8" s="179" t="str">
        <f>top!C11</f>
        <v>Reddivaripalle </v>
      </c>
      <c r="D8" s="179"/>
      <c r="E8" s="99"/>
      <c r="F8" s="99"/>
    </row>
    <row r="9" spans="1:6" ht="19.5" customHeight="1">
      <c r="A9" s="260" t="s">
        <v>154</v>
      </c>
      <c r="B9" s="260"/>
      <c r="C9" s="178" t="str">
        <f>top!C12</f>
        <v>Vepurikota</v>
      </c>
      <c r="D9" s="178"/>
      <c r="E9" s="100"/>
      <c r="F9" s="100"/>
    </row>
    <row r="10" spans="1:6" ht="19.5" customHeight="1">
      <c r="A10" s="102" t="s">
        <v>155</v>
      </c>
      <c r="B10" s="100"/>
      <c r="C10" s="110">
        <f>top!C10</f>
        <v>200000</v>
      </c>
      <c r="D10" s="110"/>
      <c r="E10" s="100"/>
      <c r="F10" s="100"/>
    </row>
    <row r="11" spans="1:6" ht="19.5" customHeight="1">
      <c r="A11" s="102" t="s">
        <v>156</v>
      </c>
      <c r="B11" s="100"/>
      <c r="C11" s="102" t="s">
        <v>235</v>
      </c>
      <c r="D11" s="102"/>
      <c r="E11" s="100"/>
      <c r="F11" s="100"/>
    </row>
    <row r="12" spans="1:6" ht="19.5" customHeight="1">
      <c r="A12" s="102" t="s">
        <v>157</v>
      </c>
      <c r="B12" s="100"/>
      <c r="C12" s="180" t="str">
        <f>C30&amp;C31</f>
        <v>Asst. Exe. Engineer,PRI, B.Kothakota.</v>
      </c>
      <c r="D12" s="180"/>
      <c r="E12" s="100"/>
      <c r="F12" s="100"/>
    </row>
    <row r="13" spans="1:6" ht="19.5" customHeight="1">
      <c r="A13" s="102" t="s">
        <v>158</v>
      </c>
      <c r="B13" s="100"/>
      <c r="C13" s="15" t="str">
        <f>top!C9</f>
        <v>SDF 2013-14 (Plain)</v>
      </c>
      <c r="D13" s="15"/>
      <c r="E13" s="100"/>
      <c r="F13" s="100"/>
    </row>
    <row r="14" spans="1:6" ht="19.5" customHeight="1">
      <c r="A14" s="102" t="s">
        <v>159</v>
      </c>
      <c r="B14" s="100"/>
      <c r="C14" s="102" t="s">
        <v>234</v>
      </c>
      <c r="D14" s="102"/>
      <c r="E14" s="100"/>
      <c r="F14" s="100"/>
    </row>
    <row r="15" spans="1:6" ht="19.5" customHeight="1">
      <c r="A15" s="102" t="s">
        <v>160</v>
      </c>
      <c r="B15" s="100"/>
      <c r="C15" s="101" t="s">
        <v>234</v>
      </c>
      <c r="D15" s="101"/>
      <c r="E15" s="103"/>
      <c r="F15" s="103"/>
    </row>
    <row r="16" spans="1:7" ht="25.5">
      <c r="A16" s="25" t="s">
        <v>161</v>
      </c>
      <c r="B16" s="25" t="s">
        <v>162</v>
      </c>
      <c r="C16" s="252" t="s">
        <v>215</v>
      </c>
      <c r="D16" s="253"/>
      <c r="E16" s="25" t="s">
        <v>163</v>
      </c>
      <c r="F16" s="25" t="s">
        <v>168</v>
      </c>
      <c r="G16" s="56"/>
    </row>
    <row r="17" spans="1:7" ht="33" customHeight="1">
      <c r="A17" s="234">
        <v>1</v>
      </c>
      <c r="B17" s="222">
        <f>'Comp Rept'!F6</f>
        <v>4.73</v>
      </c>
      <c r="C17" s="254" t="s">
        <v>226</v>
      </c>
      <c r="D17" s="255"/>
      <c r="E17" s="235">
        <f>'Comp Rept'!G6</f>
        <v>131.2</v>
      </c>
      <c r="F17" s="236">
        <f>'Comp Rept'!H6</f>
        <v>620.58</v>
      </c>
      <c r="G17" s="56"/>
    </row>
    <row r="18" spans="1:7" ht="37.5" customHeight="1">
      <c r="A18" s="234">
        <v>2</v>
      </c>
      <c r="B18" s="222">
        <f>'Comp Rept'!F7</f>
        <v>4.81</v>
      </c>
      <c r="C18" s="256" t="s">
        <v>228</v>
      </c>
      <c r="D18" s="257"/>
      <c r="E18" s="235">
        <f>'Comp Rept'!G7</f>
        <v>505.83</v>
      </c>
      <c r="F18" s="236">
        <f>'Comp Rept'!H7</f>
        <v>2433.04</v>
      </c>
      <c r="G18" s="56"/>
    </row>
    <row r="19" spans="1:7" ht="67.5" customHeight="1">
      <c r="A19" s="234">
        <v>3</v>
      </c>
      <c r="B19" s="222">
        <f>'Comp Rept'!F8</f>
        <v>31.62</v>
      </c>
      <c r="C19" s="256" t="s">
        <v>223</v>
      </c>
      <c r="D19" s="257"/>
      <c r="E19" s="235">
        <f>'Comp Rept'!G8</f>
        <v>4617.19</v>
      </c>
      <c r="F19" s="236">
        <f>'Comp Rept'!H8</f>
        <v>145995.55</v>
      </c>
      <c r="G19" s="56"/>
    </row>
    <row r="20" spans="1:7" ht="45.75" customHeight="1">
      <c r="A20" s="237">
        <v>4</v>
      </c>
      <c r="B20" s="238">
        <f>'Comp Rept'!F9</f>
        <v>4.08</v>
      </c>
      <c r="C20" s="258" t="s">
        <v>71</v>
      </c>
      <c r="D20" s="259"/>
      <c r="E20" s="239">
        <f>'Comp Rept'!G9</f>
        <v>498</v>
      </c>
      <c r="F20" s="240">
        <f>'Comp Rept'!H9</f>
        <v>2031.84</v>
      </c>
      <c r="G20" s="56"/>
    </row>
    <row r="21" spans="1:7" ht="27.75" customHeight="1" thickBot="1">
      <c r="A21" s="104"/>
      <c r="B21" s="104"/>
      <c r="C21" s="105"/>
      <c r="D21" s="105"/>
      <c r="E21" s="106" t="s">
        <v>164</v>
      </c>
      <c r="F21" s="107">
        <f>SUM(F17:F20)</f>
        <v>151081.00999999998</v>
      </c>
      <c r="G21" s="56"/>
    </row>
    <row r="22" spans="1:5" ht="22.5" customHeight="1">
      <c r="A22" s="12" t="s">
        <v>165</v>
      </c>
      <c r="B22" s="108"/>
      <c r="C22" s="108"/>
      <c r="D22" s="108"/>
      <c r="E22" s="108"/>
    </row>
    <row r="23" spans="1:6" ht="22.5" customHeight="1">
      <c r="A23" s="12" t="s">
        <v>193</v>
      </c>
      <c r="B23" s="108"/>
      <c r="C23" s="108"/>
      <c r="D23" s="108"/>
      <c r="E23" s="108"/>
      <c r="F23" s="108"/>
    </row>
    <row r="24" spans="1:6" ht="15">
      <c r="A24" s="12" t="s">
        <v>194</v>
      </c>
      <c r="B24" s="108"/>
      <c r="C24" s="108"/>
      <c r="D24" s="108"/>
      <c r="E24" s="12" t="s">
        <v>195</v>
      </c>
      <c r="F24" s="108"/>
    </row>
    <row r="25" spans="2:6" ht="12" customHeight="1">
      <c r="B25" s="108"/>
      <c r="C25" s="108"/>
      <c r="D25" s="108"/>
      <c r="E25" s="92" t="s">
        <v>201</v>
      </c>
      <c r="F25" s="108"/>
    </row>
    <row r="26" spans="1:6" ht="15">
      <c r="A26" s="12" t="s">
        <v>214</v>
      </c>
      <c r="B26" s="108"/>
      <c r="C26" s="12" t="str">
        <f>'Comp Stat'!D3</f>
        <v>MB No.</v>
      </c>
      <c r="D26" s="108"/>
      <c r="E26" s="177" t="s">
        <v>196</v>
      </c>
      <c r="F26" s="108"/>
    </row>
    <row r="27" spans="1:6" ht="22.5" customHeight="1">
      <c r="A27" s="12" t="s">
        <v>197</v>
      </c>
      <c r="B27" s="108"/>
      <c r="C27" s="108"/>
      <c r="D27" s="108"/>
      <c r="E27" s="108"/>
      <c r="F27" s="108"/>
    </row>
    <row r="28" spans="1:8" ht="22.5" customHeight="1">
      <c r="A28" s="15" t="s">
        <v>198</v>
      </c>
      <c r="B28" s="108"/>
      <c r="C28" s="108"/>
      <c r="D28" s="108"/>
      <c r="E28" s="92" t="s">
        <v>199</v>
      </c>
      <c r="F28" s="108"/>
      <c r="H28" s="92"/>
    </row>
    <row r="29" spans="1:6" ht="22.5" customHeight="1">
      <c r="A29" s="12" t="s">
        <v>200</v>
      </c>
      <c r="B29" s="108"/>
      <c r="C29" s="108"/>
      <c r="D29" s="108"/>
      <c r="E29" s="108"/>
      <c r="F29" s="108"/>
    </row>
    <row r="30" spans="1:5" ht="59.25" customHeight="1">
      <c r="A30" s="109"/>
      <c r="B30" s="109"/>
      <c r="C30" s="93" t="str">
        <f>LEAD!H11</f>
        <v>Asst. Exe. Engineer,</v>
      </c>
      <c r="D30" s="93"/>
      <c r="E30" s="93" t="s">
        <v>166</v>
      </c>
    </row>
    <row r="31" spans="1:5" ht="15.75">
      <c r="A31" s="109"/>
      <c r="B31" s="109"/>
      <c r="C31" s="93" t="str">
        <f>LEAD!H12</f>
        <v>PRI, B.Kothakota.</v>
      </c>
      <c r="D31" s="93"/>
      <c r="E31" s="93" t="s">
        <v>167</v>
      </c>
    </row>
    <row r="32" ht="12.75">
      <c r="E32" s="12" t="s">
        <v>88</v>
      </c>
    </row>
  </sheetData>
  <sheetProtection/>
  <mergeCells count="7">
    <mergeCell ref="C16:D16"/>
    <mergeCell ref="C17:D17"/>
    <mergeCell ref="C18:D18"/>
    <mergeCell ref="C19:D19"/>
    <mergeCell ref="C20:D20"/>
    <mergeCell ref="A3:B3"/>
    <mergeCell ref="A9:B9"/>
  </mergeCells>
  <printOptions horizontalCentered="1"/>
  <pageMargins left="0.2559055118110236" right="0" top="0.11811023622047245" bottom="0.11811023622047245"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c:title>
  <dc:subject/>
  <dc:creator>AEE1</dc:creator>
  <cp:keywords/>
  <dc:description/>
  <cp:lastModifiedBy>ManojSingh</cp:lastModifiedBy>
  <cp:lastPrinted>2013-07-27T08:08:20Z</cp:lastPrinted>
  <dcterms:created xsi:type="dcterms:W3CDTF">1996-10-14T23:33:28Z</dcterms:created>
  <dcterms:modified xsi:type="dcterms:W3CDTF">2017-02-06T16:26:23Z</dcterms:modified>
  <cp:category/>
  <cp:version/>
  <cp:contentType/>
  <cp:contentStatus/>
</cp:coreProperties>
</file>